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ropbox\Aeromodelismo\FAAVL\2021\"/>
    </mc:Choice>
  </mc:AlternateContent>
  <xr:revisionPtr revIDLastSave="0" documentId="13_ncr:1_{D0F89396-CDE8-4AD3-9BA5-77E9CE5FE2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OTALES" sheetId="4" r:id="rId1"/>
    <sheet name="1º2021" sheetId="1" r:id="rId2"/>
    <sheet name="2º2021" sheetId="2" r:id="rId3"/>
    <sheet name="NAC2021" sheetId="3" r:id="rId4"/>
    <sheet name="1º2022" sheetId="8" r:id="rId5"/>
    <sheet name="2º2022" sheetId="6" r:id="rId6"/>
    <sheet name="NAC2020" sheetId="7" r:id="rId7"/>
    <sheet name="4º2022" sheetId="5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G21" i="4"/>
  <c r="M21" i="4"/>
  <c r="N15" i="3"/>
  <c r="N5" i="3"/>
  <c r="N6" i="3"/>
  <c r="N7" i="3"/>
  <c r="N8" i="3"/>
  <c r="N9" i="3"/>
  <c r="N10" i="3"/>
  <c r="N11" i="3"/>
  <c r="N12" i="3"/>
  <c r="N13" i="3"/>
  <c r="N14" i="3"/>
  <c r="N4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M44" i="4"/>
  <c r="G44" i="4"/>
  <c r="M32" i="4"/>
  <c r="M33" i="4"/>
  <c r="G32" i="4"/>
  <c r="G33" i="4"/>
  <c r="G31" i="4"/>
  <c r="M31" i="4"/>
  <c r="M42" i="4"/>
  <c r="G42" i="4"/>
  <c r="N32" i="3"/>
  <c r="N33" i="3"/>
  <c r="N34" i="3"/>
  <c r="N31" i="3"/>
  <c r="N22" i="3"/>
  <c r="N23" i="3"/>
  <c r="N24" i="3"/>
  <c r="N25" i="3"/>
  <c r="N21" i="3"/>
  <c r="O6" i="2"/>
  <c r="O5" i="2"/>
  <c r="O4" i="2"/>
  <c r="O30" i="2"/>
  <c r="O29" i="2"/>
  <c r="O28" i="2"/>
  <c r="O21" i="2"/>
  <c r="O22" i="2"/>
  <c r="O20" i="2"/>
  <c r="O9" i="2"/>
  <c r="O10" i="2"/>
  <c r="O11" i="2"/>
  <c r="O12" i="2"/>
  <c r="O13" i="2"/>
  <c r="O14" i="2"/>
  <c r="O8" i="2"/>
  <c r="O7" i="2"/>
  <c r="G34" i="4"/>
  <c r="M34" i="4"/>
  <c r="K12" i="1"/>
  <c r="N12" i="1" s="1"/>
  <c r="K15" i="1"/>
  <c r="K11" i="1"/>
  <c r="K10" i="1"/>
  <c r="K9" i="1"/>
  <c r="N9" i="1" s="1"/>
  <c r="K7" i="1"/>
  <c r="N7" i="1" s="1"/>
  <c r="K8" i="1"/>
  <c r="K6" i="1"/>
  <c r="M15" i="4"/>
  <c r="M19" i="4"/>
  <c r="M22" i="4"/>
  <c r="G15" i="4"/>
  <c r="G19" i="4"/>
  <c r="G22" i="4"/>
  <c r="N10" i="1" l="1"/>
  <c r="N6" i="1"/>
  <c r="N8" i="1"/>
  <c r="N11" i="1"/>
  <c r="N15" i="1"/>
  <c r="M41" i="4"/>
  <c r="M43" i="4"/>
  <c r="M40" i="4"/>
  <c r="G41" i="4"/>
  <c r="G43" i="4"/>
  <c r="G40" i="4"/>
  <c r="M9" i="4"/>
  <c r="M16" i="4"/>
  <c r="M10" i="4"/>
  <c r="G12" i="4"/>
  <c r="G16" i="4"/>
  <c r="G4" i="4"/>
  <c r="G30" i="4" l="1"/>
  <c r="G29" i="4"/>
  <c r="G28" i="4"/>
  <c r="G5" i="4"/>
  <c r="G9" i="4"/>
  <c r="G7" i="4"/>
  <c r="G14" i="4"/>
  <c r="G11" i="4"/>
  <c r="G18" i="4"/>
  <c r="G10" i="4"/>
  <c r="G13" i="4"/>
  <c r="G8" i="4"/>
  <c r="G6" i="4"/>
  <c r="G17" i="4"/>
  <c r="M17" i="4"/>
  <c r="K18" i="1"/>
  <c r="N18" i="1" s="1"/>
  <c r="K13" i="1"/>
  <c r="N13" i="1" s="1"/>
  <c r="K17" i="1"/>
  <c r="N17" i="1" s="1"/>
  <c r="K16" i="1"/>
  <c r="N16" i="1" s="1"/>
  <c r="K3" i="1"/>
  <c r="K19" i="1"/>
  <c r="N19" i="1" s="1"/>
  <c r="K20" i="1"/>
  <c r="N20" i="1" s="1"/>
  <c r="N3" i="1" l="1"/>
  <c r="O12" i="1"/>
  <c r="O11" i="1"/>
  <c r="O15" i="1"/>
  <c r="O6" i="1"/>
  <c r="O10" i="1"/>
  <c r="O9" i="1"/>
  <c r="O8" i="1"/>
  <c r="O7" i="1"/>
  <c r="O17" i="1"/>
  <c r="O19" i="1"/>
  <c r="O13" i="1"/>
  <c r="O20" i="1"/>
  <c r="O16" i="1"/>
  <c r="O18" i="1"/>
  <c r="M30" i="4"/>
  <c r="M29" i="4"/>
  <c r="M28" i="4"/>
  <c r="K4" i="1" l="1"/>
  <c r="K5" i="1"/>
  <c r="K14" i="1"/>
  <c r="K35" i="1"/>
  <c r="N35" i="1" s="1"/>
  <c r="K36" i="1"/>
  <c r="N36" i="1" s="1"/>
  <c r="K34" i="1"/>
  <c r="N34" i="1" s="1"/>
  <c r="M5" i="4"/>
  <c r="M18" i="4"/>
  <c r="M12" i="4"/>
  <c r="M11" i="4"/>
  <c r="M7" i="4"/>
  <c r="M14" i="4"/>
  <c r="M8" i="4"/>
  <c r="M13" i="4"/>
  <c r="M4" i="4"/>
  <c r="M6" i="4"/>
  <c r="N4" i="1" l="1"/>
  <c r="O4" i="1"/>
  <c r="O14" i="1"/>
  <c r="N14" i="1"/>
  <c r="O5" i="1"/>
  <c r="N5" i="1"/>
  <c r="O36" i="1"/>
  <c r="O35" i="1"/>
  <c r="K28" i="1" l="1"/>
  <c r="N28" i="1" s="1"/>
  <c r="K29" i="1"/>
  <c r="N29" i="1" s="1"/>
  <c r="K27" i="1"/>
  <c r="N27" i="1" s="1"/>
  <c r="K25" i="1"/>
  <c r="N25" i="1" s="1"/>
  <c r="K26" i="1"/>
  <c r="N26" i="1" s="1"/>
  <c r="O26" i="1" s="1"/>
  <c r="O29" i="1" l="1"/>
  <c r="O27" i="1"/>
  <c r="O28" i="1"/>
</calcChain>
</file>

<file path=xl/sharedStrings.xml><?xml version="1.0" encoding="utf-8"?>
<sst xmlns="http://schemas.openxmlformats.org/spreadsheetml/2006/main" count="412" uniqueCount="136">
  <si>
    <r>
      <rPr>
        <sz val="11"/>
        <color theme="1"/>
        <rFont val="Calibri"/>
        <family val="2"/>
        <scheme val="minor"/>
      </rPr>
      <t>POS.</t>
    </r>
  </si>
  <si>
    <r>
      <rPr>
        <sz val="11"/>
        <color theme="1"/>
        <rFont val="Calibri"/>
        <family val="2"/>
        <scheme val="minor"/>
      </rPr>
      <t>NOMBRE</t>
    </r>
  </si>
  <si>
    <r>
      <rPr>
        <sz val="11"/>
        <color theme="1"/>
        <rFont val="Calibri"/>
        <family val="2"/>
        <scheme val="minor"/>
      </rPr>
      <t>LICENCIA</t>
    </r>
  </si>
  <si>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</si>
  <si>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Calibri"/>
        <family val="2"/>
        <scheme val="minor"/>
      </rPr>
      <t>F.O.</t>
    </r>
  </si>
  <si>
    <t>NEYRA, ALEJANDRO CESAR</t>
  </si>
  <si>
    <t>TOTAL</t>
  </si>
  <si>
    <t>PUNTOS</t>
  </si>
  <si>
    <t>MARCHESE, ALEJANDRO</t>
  </si>
  <si>
    <t>GALVAN, JOSE</t>
  </si>
  <si>
    <t>GIOL, JUAN</t>
  </si>
  <si>
    <t>BIASONE, MAURICIO</t>
  </si>
  <si>
    <t>-</t>
  </si>
  <si>
    <t>PALMIERI, MARIO</t>
  </si>
  <si>
    <t>PALMIERI, RICARDO</t>
  </si>
  <si>
    <t>GALVAN, CRISTIAN</t>
  </si>
  <si>
    <t>NEYRA, FEDERICO NICOLAS</t>
  </si>
  <si>
    <t>YSASI, PABLO</t>
  </si>
  <si>
    <t>BOVARI, DIEGO GERMAN</t>
  </si>
  <si>
    <t>HELMAN, JUAN CARLOS</t>
  </si>
  <si>
    <t>WILHELM, CARLOS ALEJANDRO</t>
  </si>
  <si>
    <t>FABRIS, CLAUDIO ARIEL</t>
  </si>
  <si>
    <t>F1A</t>
  </si>
  <si>
    <t>F1B</t>
  </si>
  <si>
    <t>NAC</t>
  </si>
  <si>
    <t>POS.</t>
  </si>
  <si>
    <t>NOMBRE</t>
  </si>
  <si>
    <t>LICENCIA</t>
  </si>
  <si>
    <t>F1C</t>
  </si>
  <si>
    <t>ARG 040017A</t>
  </si>
  <si>
    <t>ARG 040018A</t>
  </si>
  <si>
    <t>ARG 040065A</t>
  </si>
  <si>
    <t>ARG 040057A</t>
  </si>
  <si>
    <t>ARG 040030A</t>
  </si>
  <si>
    <t>ARG 040031A</t>
  </si>
  <si>
    <t>P. Extras</t>
  </si>
  <si>
    <t>ARG 040068A</t>
  </si>
  <si>
    <t>ARG 040029A</t>
  </si>
  <si>
    <t>ARG 040066A</t>
  </si>
  <si>
    <t>ARG 040043A</t>
  </si>
  <si>
    <t>ARG 040061A</t>
  </si>
  <si>
    <t xml:space="preserve">GONZÁLEZ LÓPEZ, RAMIRO ANDRÉS </t>
  </si>
  <si>
    <t>ARIGOS, LUCAS</t>
  </si>
  <si>
    <t>ARIGÓS, ANÍBAL ENRIQUE</t>
  </si>
  <si>
    <t>ARIGOS, ALEJANDRO</t>
  </si>
  <si>
    <t>ANTONUCCI, RENE</t>
  </si>
  <si>
    <t>ARG 040034A</t>
  </si>
  <si>
    <t>ARG 040056A</t>
  </si>
  <si>
    <t>ARG 040021A</t>
  </si>
  <si>
    <t>ARG 040270A</t>
  </si>
  <si>
    <t>ARG 040317A</t>
  </si>
  <si>
    <t>ARG 040019A</t>
  </si>
  <si>
    <t>ARG 040063A</t>
  </si>
  <si>
    <t>ARG 040064A</t>
  </si>
  <si>
    <t>RANKING F1A</t>
  </si>
  <si>
    <t>RANKING F1B</t>
  </si>
  <si>
    <t>RANKING F1C</t>
  </si>
  <si>
    <t>NACIONAL F1A</t>
  </si>
  <si>
    <t>NACIONAL F1B</t>
  </si>
  <si>
    <t>NACIONAL F1C</t>
  </si>
  <si>
    <t>ARG040022A</t>
  </si>
  <si>
    <t>GALVAN, GUSTAVO</t>
  </si>
  <si>
    <t>GONZALEZ, FERNANDO</t>
  </si>
  <si>
    <t>RANKING F1A - VILLA MARIA 2021</t>
  </si>
  <si>
    <t>RANKING F1B - VILLA MARIA 2021</t>
  </si>
  <si>
    <t>RANKING F1C - VILLA MARIA 2021</t>
  </si>
  <si>
    <t xml:space="preserve">JUAREZ, EMMANUEL </t>
  </si>
  <si>
    <t>F.O.2</t>
  </si>
  <si>
    <t>ARG 040067A</t>
  </si>
  <si>
    <t>ARG 040503A</t>
  </si>
  <si>
    <t>WILHELM, GERARDO</t>
  </si>
  <si>
    <t>ARG 040023A</t>
  </si>
  <si>
    <t>YSASI, MIGUEL</t>
  </si>
  <si>
    <t>ARG 040062A</t>
  </si>
  <si>
    <t>NOBILE, IGNACIO</t>
  </si>
  <si>
    <t>ARG 040058A</t>
  </si>
  <si>
    <t>CUFFIA, LUCAS SEBASTIAN</t>
  </si>
  <si>
    <t>ARG 040033A</t>
  </si>
  <si>
    <t>RANKING F1A - 2021</t>
  </si>
  <si>
    <t>RANKING F1B - 2021</t>
  </si>
  <si>
    <t>RANKING F1C - 2021</t>
  </si>
  <si>
    <t>NACIONAL F1A - 2021</t>
  </si>
  <si>
    <t>NACIONAL F1B - 2021</t>
  </si>
  <si>
    <t>NACIONAL F1C - 2021</t>
  </si>
  <si>
    <t>Cristian Galvan</t>
  </si>
  <si>
    <t>ARG040065A</t>
  </si>
  <si>
    <t>Ramiro González López</t>
  </si>
  <si>
    <t>ARG040034A</t>
  </si>
  <si>
    <t>Alejandro Arigos</t>
  </si>
  <si>
    <t>ARG040017A</t>
  </si>
  <si>
    <t>Federico Nicolas Neyra</t>
  </si>
  <si>
    <t>ARG040018A</t>
  </si>
  <si>
    <t>Gustavo Galvan</t>
  </si>
  <si>
    <t>ARG040067A</t>
  </si>
  <si>
    <t>Carlos Alejandro Wilhelm</t>
  </si>
  <si>
    <t>ARG040031A</t>
  </si>
  <si>
    <t>Diego German Bovari</t>
  </si>
  <si>
    <t>ARG040030A</t>
  </si>
  <si>
    <t>Alejandro Cesar Neyra</t>
  </si>
  <si>
    <t>Lucas Arigos</t>
  </si>
  <si>
    <t>ARG040056A</t>
  </si>
  <si>
    <t>Fernando Gonzalez</t>
  </si>
  <si>
    <t>ARG040503A</t>
  </si>
  <si>
    <t>Rene Antonucci</t>
  </si>
  <si>
    <t>ARG040270A</t>
  </si>
  <si>
    <t>Pablo Miguel Ysasi</t>
  </si>
  <si>
    <t>ARG040057A</t>
  </si>
  <si>
    <t>Galvan Jose</t>
  </si>
  <si>
    <t>ARG040066A</t>
  </si>
  <si>
    <t>Claudio Ariel Fabris</t>
  </si>
  <si>
    <t>ARG040061A</t>
  </si>
  <si>
    <t>Mauricio Biasone</t>
  </si>
  <si>
    <t>ARG040068A</t>
  </si>
  <si>
    <t>Alejandro Martin Marchese</t>
  </si>
  <si>
    <t>ARG040029A</t>
  </si>
  <si>
    <t>Carlos Leonardo Lopez</t>
  </si>
  <si>
    <t>ARG040518A</t>
  </si>
  <si>
    <t>Ricardo Palmieri</t>
  </si>
  <si>
    <t>ARG040063A</t>
  </si>
  <si>
    <t>Mario Palmieri</t>
  </si>
  <si>
    <t>ARG040064A</t>
  </si>
  <si>
    <t>Emmanuel Juarez</t>
  </si>
  <si>
    <t>F.O</t>
  </si>
  <si>
    <t>Alignani Pablo</t>
  </si>
  <si>
    <t>ARG040005A</t>
  </si>
  <si>
    <t>Alberto Echebarria</t>
  </si>
  <si>
    <t>ARG040054A</t>
  </si>
  <si>
    <t>Eduardo José Furferi</t>
  </si>
  <si>
    <t>ARG040227A</t>
  </si>
  <si>
    <t>ARG 040518A</t>
  </si>
  <si>
    <t>LOPEZ, CARLOS LEONARDO</t>
  </si>
  <si>
    <t>ALIGNANI PABLO</t>
  </si>
  <si>
    <t>ECHEVARRIA ALBERTO</t>
  </si>
  <si>
    <t>FURFERI EDUARDO JOSE</t>
  </si>
  <si>
    <t>DUNKY, ELVIO</t>
  </si>
  <si>
    <t>ARG  040319A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</si>
</sst>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 vertical="center"/>
    </xf>
    <xf numFmtId="1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5" xfId="0" applyBorder="1"/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64" fontId="5" fillId="0" borderId="6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J5" sqref="J5"/>
    </sheetView>
  </sheetViews>
  <sheetFormatPr baseColWidth="10" defaultRowHeight="15" x14ac:dyDescent="0.25"/>
  <cols>
    <col min="1" max="1" width="5.140625" bestFit="1" customWidth="1"/>
    <col min="2" max="2" width="36.42578125" customWidth="1"/>
    <col min="3" max="3" width="16" customWidth="1"/>
    <col min="4" max="10" width="15.7109375" customWidth="1"/>
    <col min="11" max="12" width="15.7109375" style="36" customWidth="1"/>
  </cols>
  <sheetData>
    <row r="1" spans="1:13" ht="15.75" thickBot="1" x14ac:dyDescent="0.3">
      <c r="A1" s="110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4"/>
    </row>
    <row r="2" spans="1:13" ht="15.75" thickBot="1" x14ac:dyDescent="0.3">
      <c r="A2" s="112"/>
      <c r="B2" s="113"/>
      <c r="C2" s="113"/>
      <c r="D2" s="107">
        <v>2021</v>
      </c>
      <c r="E2" s="108"/>
      <c r="F2" s="108"/>
      <c r="G2" s="109"/>
      <c r="H2" s="110">
        <v>2022</v>
      </c>
      <c r="I2" s="111"/>
      <c r="J2" s="111"/>
      <c r="K2" s="111"/>
      <c r="L2" s="109"/>
      <c r="M2" s="35"/>
    </row>
    <row r="3" spans="1:13" ht="15.75" thickBot="1" x14ac:dyDescent="0.3">
      <c r="A3" s="39" t="s">
        <v>25</v>
      </c>
      <c r="B3" s="39" t="s">
        <v>26</v>
      </c>
      <c r="C3" s="40" t="s">
        <v>27</v>
      </c>
      <c r="D3" s="37">
        <v>1</v>
      </c>
      <c r="E3" s="38">
        <v>2</v>
      </c>
      <c r="F3" s="38" t="s">
        <v>24</v>
      </c>
      <c r="G3" s="37" t="s">
        <v>6</v>
      </c>
      <c r="H3" s="37">
        <v>1</v>
      </c>
      <c r="I3" s="38">
        <v>2</v>
      </c>
      <c r="J3" s="38" t="s">
        <v>24</v>
      </c>
      <c r="K3" s="55">
        <v>4</v>
      </c>
      <c r="L3" s="55" t="s">
        <v>6</v>
      </c>
      <c r="M3" s="40" t="s">
        <v>6</v>
      </c>
    </row>
    <row r="4" spans="1:13" x14ac:dyDescent="0.25">
      <c r="A4" s="23">
        <v>1</v>
      </c>
      <c r="B4" s="48" t="s">
        <v>15</v>
      </c>
      <c r="C4" s="12" t="s">
        <v>31</v>
      </c>
      <c r="D4" s="123">
        <v>531.20567375886526</v>
      </c>
      <c r="E4" s="84">
        <v>1000</v>
      </c>
      <c r="F4" s="84">
        <v>1000</v>
      </c>
      <c r="G4" s="77">
        <f>(SUM(D4:F4)-MIN(D4:F4))</f>
        <v>2000.0000000000002</v>
      </c>
      <c r="H4" s="78"/>
      <c r="I4" s="79"/>
      <c r="J4" s="79"/>
      <c r="K4" s="32"/>
      <c r="L4" s="32"/>
      <c r="M4" s="45">
        <f t="shared" ref="M4:M22" si="0">(SUM(D4:F4)-MIN(D4:F4))+(SUM(H4:K4)-MIN(H4:K4))</f>
        <v>2000.0000000000002</v>
      </c>
    </row>
    <row r="5" spans="1:13" x14ac:dyDescent="0.25">
      <c r="A5" s="24">
        <v>2</v>
      </c>
      <c r="B5" s="8" t="s">
        <v>41</v>
      </c>
      <c r="C5" s="16" t="s">
        <v>46</v>
      </c>
      <c r="D5" s="85">
        <v>998.87880684188565</v>
      </c>
      <c r="E5" s="86">
        <v>998.62189506235075</v>
      </c>
      <c r="F5" s="124">
        <v>996.37681159420288</v>
      </c>
      <c r="G5" s="31">
        <f>(SUM(D5:F5)-MIN(D5:F5))</f>
        <v>1997.5007019042364</v>
      </c>
      <c r="H5" s="78"/>
      <c r="I5" s="79"/>
      <c r="J5" s="79"/>
      <c r="K5" s="32"/>
      <c r="L5" s="32"/>
      <c r="M5" s="46">
        <f t="shared" si="0"/>
        <v>1997.5007019042364</v>
      </c>
    </row>
    <row r="6" spans="1:13" x14ac:dyDescent="0.25">
      <c r="A6" s="24">
        <v>3</v>
      </c>
      <c r="B6" s="8" t="s">
        <v>44</v>
      </c>
      <c r="C6" s="16" t="s">
        <v>50</v>
      </c>
      <c r="D6" s="88">
        <v>1000</v>
      </c>
      <c r="E6" s="86">
        <v>989.2440590232261</v>
      </c>
      <c r="F6" s="86">
        <v>997.10144927536237</v>
      </c>
      <c r="G6" s="31">
        <f>(SUM(D6:F6)-MIN(D6:F6))</f>
        <v>1997.1014492753623</v>
      </c>
      <c r="H6" s="78"/>
      <c r="I6" s="79"/>
      <c r="J6" s="79"/>
      <c r="K6" s="32"/>
      <c r="L6" s="32"/>
      <c r="M6" s="46">
        <f t="shared" si="0"/>
        <v>1997.1014492753623</v>
      </c>
    </row>
    <row r="7" spans="1:13" x14ac:dyDescent="0.25">
      <c r="A7" s="24">
        <v>4</v>
      </c>
      <c r="B7" s="8" t="s">
        <v>42</v>
      </c>
      <c r="C7" s="16" t="s">
        <v>51</v>
      </c>
      <c r="D7" s="85">
        <v>955.31914893617022</v>
      </c>
      <c r="E7" s="86">
        <v>465.95744680851061</v>
      </c>
      <c r="F7" s="87">
        <v>994.92753623188401</v>
      </c>
      <c r="G7" s="31">
        <f>(SUM(D7:F7)-MIN(D7:F7))</f>
        <v>1950.2466851680542</v>
      </c>
      <c r="H7" s="78"/>
      <c r="I7" s="79"/>
      <c r="J7" s="79"/>
      <c r="K7" s="32"/>
      <c r="L7" s="32"/>
      <c r="M7" s="46">
        <f t="shared" si="0"/>
        <v>1950.2466851680542</v>
      </c>
    </row>
    <row r="8" spans="1:13" x14ac:dyDescent="0.25">
      <c r="A8" s="24">
        <v>5</v>
      </c>
      <c r="B8" s="8" t="s">
        <v>16</v>
      </c>
      <c r="C8" s="16" t="s">
        <v>30</v>
      </c>
      <c r="D8" s="88">
        <v>833.33333333333337</v>
      </c>
      <c r="E8" s="86">
        <v>982.72326980605692</v>
      </c>
      <c r="F8" s="86">
        <v>915.94202898550725</v>
      </c>
      <c r="G8" s="31">
        <f>(SUM(D8:F8)-MIN(D8:F8))</f>
        <v>1898.6652987915641</v>
      </c>
      <c r="H8" s="78"/>
      <c r="I8" s="79"/>
      <c r="J8" s="79"/>
      <c r="K8" s="32"/>
      <c r="L8" s="32"/>
      <c r="M8" s="46">
        <f t="shared" si="0"/>
        <v>1898.6652987915641</v>
      </c>
    </row>
    <row r="9" spans="1:13" x14ac:dyDescent="0.25">
      <c r="A9" s="24">
        <v>6</v>
      </c>
      <c r="B9" s="49" t="s">
        <v>61</v>
      </c>
      <c r="C9" s="16" t="s">
        <v>68</v>
      </c>
      <c r="D9" s="85">
        <v>962.41134751773052</v>
      </c>
      <c r="E9" s="87">
        <v>870.21276595744678</v>
      </c>
      <c r="F9" s="86">
        <v>834.05797101449275</v>
      </c>
      <c r="G9" s="31">
        <f>(SUM(D9:F9)-MIN(D9:F9))</f>
        <v>1832.6241134751774</v>
      </c>
      <c r="H9" s="78"/>
      <c r="I9" s="79"/>
      <c r="J9" s="79"/>
      <c r="K9" s="32"/>
      <c r="L9" s="32"/>
      <c r="M9" s="46">
        <f t="shared" si="0"/>
        <v>1832.6241134751774</v>
      </c>
    </row>
    <row r="10" spans="1:13" x14ac:dyDescent="0.25">
      <c r="A10" s="24">
        <v>7</v>
      </c>
      <c r="B10" s="8" t="s">
        <v>18</v>
      </c>
      <c r="C10" s="16" t="s">
        <v>33</v>
      </c>
      <c r="D10" s="85">
        <v>277.30496453900707</v>
      </c>
      <c r="E10" s="87">
        <v>814.89361702127655</v>
      </c>
      <c r="F10" s="86">
        <v>934.78260869565213</v>
      </c>
      <c r="G10" s="31">
        <f>(SUM(D10:F10)-MIN(D10:F10))</f>
        <v>1749.6762257169289</v>
      </c>
      <c r="H10" s="78"/>
      <c r="I10" s="79"/>
      <c r="J10" s="79"/>
      <c r="K10" s="32"/>
      <c r="L10" s="32"/>
      <c r="M10" s="46">
        <f t="shared" si="0"/>
        <v>1749.6762257169289</v>
      </c>
    </row>
    <row r="11" spans="1:13" x14ac:dyDescent="0.25">
      <c r="A11" s="24">
        <v>8</v>
      </c>
      <c r="B11" s="6" t="s">
        <v>20</v>
      </c>
      <c r="C11" s="16" t="s">
        <v>34</v>
      </c>
      <c r="D11" s="85">
        <v>914.89361702127655</v>
      </c>
      <c r="E11" s="86">
        <v>831.91489361702122</v>
      </c>
      <c r="F11" s="87">
        <v>677.536231884058</v>
      </c>
      <c r="G11" s="31">
        <f>(SUM(D11:F11)-MIN(D11:F11))</f>
        <v>1746.8085106382978</v>
      </c>
      <c r="H11" s="78"/>
      <c r="I11" s="79"/>
      <c r="J11" s="79"/>
      <c r="K11" s="32"/>
      <c r="L11" s="32"/>
      <c r="M11" s="46">
        <f t="shared" si="0"/>
        <v>1746.8085106382978</v>
      </c>
    </row>
    <row r="12" spans="1:13" x14ac:dyDescent="0.25">
      <c r="A12" s="24">
        <v>9</v>
      </c>
      <c r="B12" s="8" t="s">
        <v>5</v>
      </c>
      <c r="C12" s="16" t="s">
        <v>29</v>
      </c>
      <c r="D12" s="88">
        <v>897.87234042553189</v>
      </c>
      <c r="E12" s="86">
        <v>727.65957446808511</v>
      </c>
      <c r="F12" s="86">
        <v>745.6521739130435</v>
      </c>
      <c r="G12" s="31">
        <f>(SUM(D12:F12)-MIN(D12:F12))</f>
        <v>1643.5245143385753</v>
      </c>
      <c r="H12" s="78"/>
      <c r="I12" s="79"/>
      <c r="J12" s="79"/>
      <c r="K12" s="32"/>
      <c r="L12" s="32"/>
      <c r="M12" s="46">
        <f t="shared" si="0"/>
        <v>1643.5245143385753</v>
      </c>
    </row>
    <row r="13" spans="1:13" x14ac:dyDescent="0.25">
      <c r="A13" s="24">
        <v>10</v>
      </c>
      <c r="B13" s="8" t="s">
        <v>17</v>
      </c>
      <c r="C13" s="16" t="s">
        <v>32</v>
      </c>
      <c r="D13" s="88">
        <v>924.82269503546104</v>
      </c>
      <c r="E13" s="86">
        <v>309.21985815602835</v>
      </c>
      <c r="F13" s="86">
        <v>173.91304347826087</v>
      </c>
      <c r="G13" s="31">
        <f>(SUM(D13:F13)-MIN(D13:F13))</f>
        <v>1234.0425531914893</v>
      </c>
      <c r="H13" s="78"/>
      <c r="I13" s="79"/>
      <c r="J13" s="79"/>
      <c r="K13" s="32"/>
      <c r="L13" s="32"/>
      <c r="M13" s="46">
        <f t="shared" si="0"/>
        <v>1234.0425531914893</v>
      </c>
    </row>
    <row r="14" spans="1:13" x14ac:dyDescent="0.25">
      <c r="A14" s="24">
        <v>11</v>
      </c>
      <c r="B14" s="6" t="s">
        <v>62</v>
      </c>
      <c r="C14" s="16" t="s">
        <v>69</v>
      </c>
      <c r="D14" s="85">
        <v>709.92907801418437</v>
      </c>
      <c r="E14" s="86">
        <v>426.24113475177307</v>
      </c>
      <c r="F14" s="87">
        <v>338.40579710144925</v>
      </c>
      <c r="G14" s="31">
        <f>(SUM(D14:F14)-MIN(D14:F14))</f>
        <v>1136.1702127659573</v>
      </c>
      <c r="H14" s="78"/>
      <c r="I14" s="79"/>
      <c r="J14" s="79"/>
      <c r="K14" s="32"/>
      <c r="L14" s="32"/>
      <c r="M14" s="46">
        <f t="shared" si="0"/>
        <v>1136.1702127659573</v>
      </c>
    </row>
    <row r="15" spans="1:13" x14ac:dyDescent="0.25">
      <c r="A15" s="24">
        <v>12</v>
      </c>
      <c r="B15" s="8" t="s">
        <v>45</v>
      </c>
      <c r="C15" s="16" t="s">
        <v>49</v>
      </c>
      <c r="D15" s="88">
        <v>235.46099290780143</v>
      </c>
      <c r="E15" s="86">
        <v>349.64539007092196</v>
      </c>
      <c r="F15" s="86">
        <v>0</v>
      </c>
      <c r="G15" s="31">
        <f>(SUM(D15:F15)-MIN(D15:F15))</f>
        <v>585.10638297872333</v>
      </c>
      <c r="H15" s="78"/>
      <c r="I15" s="79"/>
      <c r="J15" s="79"/>
      <c r="K15" s="32"/>
      <c r="L15" s="32"/>
      <c r="M15" s="46">
        <f t="shared" si="0"/>
        <v>585.10638297872333</v>
      </c>
    </row>
    <row r="16" spans="1:13" x14ac:dyDescent="0.25">
      <c r="A16" s="24">
        <v>13</v>
      </c>
      <c r="B16" s="8" t="s">
        <v>19</v>
      </c>
      <c r="C16" s="16" t="s">
        <v>47</v>
      </c>
      <c r="D16" s="88">
        <v>560.99290780141848</v>
      </c>
      <c r="E16" s="86">
        <v>0</v>
      </c>
      <c r="F16" s="86">
        <v>0</v>
      </c>
      <c r="G16" s="31">
        <f>(SUM(D16:F16)-MIN(D16:F16))</f>
        <v>560.99290780141848</v>
      </c>
      <c r="H16" s="78"/>
      <c r="I16" s="79"/>
      <c r="J16" s="79"/>
      <c r="K16" s="32"/>
      <c r="L16" s="32"/>
      <c r="M16" s="46">
        <f t="shared" si="0"/>
        <v>560.99290780141848</v>
      </c>
    </row>
    <row r="17" spans="1:13" x14ac:dyDescent="0.25">
      <c r="A17" s="24">
        <v>14</v>
      </c>
      <c r="B17" s="8" t="s">
        <v>76</v>
      </c>
      <c r="C17" s="16" t="s">
        <v>77</v>
      </c>
      <c r="D17" s="85">
        <v>487.94326241134752</v>
      </c>
      <c r="E17" s="87">
        <v>0</v>
      </c>
      <c r="F17" s="86">
        <v>0</v>
      </c>
      <c r="G17" s="31">
        <f>(SUM(D17:F17)-MIN(D17:F17))</f>
        <v>487.94326241134752</v>
      </c>
      <c r="H17" s="78"/>
      <c r="I17" s="79"/>
      <c r="J17" s="79"/>
      <c r="K17" s="32"/>
      <c r="L17" s="32"/>
      <c r="M17" s="46">
        <f t="shared" si="0"/>
        <v>487.94326241134752</v>
      </c>
    </row>
    <row r="18" spans="1:13" x14ac:dyDescent="0.25">
      <c r="A18" s="24">
        <v>15</v>
      </c>
      <c r="B18" s="8" t="s">
        <v>43</v>
      </c>
      <c r="C18" s="16" t="s">
        <v>48</v>
      </c>
      <c r="D18" s="85">
        <v>469.50354609929076</v>
      </c>
      <c r="E18" s="87">
        <v>0</v>
      </c>
      <c r="F18" s="86">
        <v>0</v>
      </c>
      <c r="G18" s="31">
        <f>(SUM(D18:F18)-MIN(D18:F18))</f>
        <v>469.50354609929076</v>
      </c>
      <c r="H18" s="78"/>
      <c r="I18" s="79"/>
      <c r="J18" s="79"/>
      <c r="K18" s="32"/>
      <c r="L18" s="32"/>
      <c r="M18" s="46">
        <f t="shared" si="0"/>
        <v>469.50354609929076</v>
      </c>
    </row>
    <row r="19" spans="1:13" x14ac:dyDescent="0.25">
      <c r="A19" s="24">
        <v>16</v>
      </c>
      <c r="B19" s="8" t="s">
        <v>70</v>
      </c>
      <c r="C19" s="16" t="s">
        <v>71</v>
      </c>
      <c r="D19" s="87">
        <v>233.33333333333334</v>
      </c>
      <c r="E19" s="86">
        <v>0</v>
      </c>
      <c r="F19" s="86">
        <v>0</v>
      </c>
      <c r="G19" s="31">
        <f>(SUM(D19:F19)-MIN(D19:F19))</f>
        <v>233.33333333333334</v>
      </c>
      <c r="H19" s="78"/>
      <c r="I19" s="79"/>
      <c r="J19" s="79"/>
      <c r="K19" s="32"/>
      <c r="L19" s="32"/>
      <c r="M19" s="46">
        <f t="shared" si="0"/>
        <v>233.33333333333334</v>
      </c>
    </row>
    <row r="20" spans="1:13" x14ac:dyDescent="0.25">
      <c r="A20" s="24">
        <v>17</v>
      </c>
      <c r="B20" s="8" t="s">
        <v>134</v>
      </c>
      <c r="C20" s="16" t="s">
        <v>135</v>
      </c>
      <c r="D20" s="86">
        <v>0</v>
      </c>
      <c r="E20" s="86">
        <v>0</v>
      </c>
      <c r="F20" s="86">
        <v>173.91304347826087</v>
      </c>
      <c r="G20" s="31">
        <f>(SUM(D20:F20)-MIN(D20:F20))</f>
        <v>173.91304347826087</v>
      </c>
      <c r="H20" s="78"/>
      <c r="I20" s="79"/>
      <c r="J20" s="79"/>
      <c r="K20" s="32"/>
      <c r="L20" s="32"/>
      <c r="M20" s="46"/>
    </row>
    <row r="21" spans="1:13" x14ac:dyDescent="0.25">
      <c r="A21" s="24">
        <v>18</v>
      </c>
      <c r="B21" s="8" t="s">
        <v>74</v>
      </c>
      <c r="C21" s="16" t="s">
        <v>75</v>
      </c>
      <c r="D21" s="86">
        <v>170.21276595744681</v>
      </c>
      <c r="E21" s="87">
        <v>0</v>
      </c>
      <c r="F21" s="86">
        <v>0</v>
      </c>
      <c r="G21" s="31">
        <f>(SUM(D21:F21)-MIN(D21:F21))</f>
        <v>170.21276595744681</v>
      </c>
      <c r="H21" s="78"/>
      <c r="I21" s="79"/>
      <c r="J21" s="79"/>
      <c r="K21" s="32"/>
      <c r="L21" s="32"/>
      <c r="M21" s="46">
        <f t="shared" si="0"/>
        <v>170.21276595744681</v>
      </c>
    </row>
    <row r="22" spans="1:13" ht="15.75" thickBot="1" x14ac:dyDescent="0.3">
      <c r="A22" s="25">
        <v>19</v>
      </c>
      <c r="B22" s="1" t="s">
        <v>72</v>
      </c>
      <c r="C22" s="11" t="s">
        <v>73</v>
      </c>
      <c r="D22" s="89">
        <v>103.54609929078015</v>
      </c>
      <c r="E22" s="90">
        <v>0</v>
      </c>
      <c r="F22" s="90">
        <v>0</v>
      </c>
      <c r="G22" s="82">
        <f>(SUM(D22:F22)-MIN(D22:F22))</f>
        <v>103.54609929078015</v>
      </c>
      <c r="H22" s="80"/>
      <c r="I22" s="81"/>
      <c r="J22" s="81"/>
      <c r="K22" s="83"/>
      <c r="L22" s="83"/>
      <c r="M22" s="47">
        <f t="shared" si="0"/>
        <v>103.54609929078015</v>
      </c>
    </row>
    <row r="24" spans="1:13" ht="15.75" thickBot="1" x14ac:dyDescent="0.3"/>
    <row r="25" spans="1:13" ht="15.75" thickBot="1" x14ac:dyDescent="0.3">
      <c r="A25" s="110" t="s">
        <v>23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4"/>
    </row>
    <row r="26" spans="1:13" ht="15.75" thickBot="1" x14ac:dyDescent="0.3">
      <c r="A26" s="112"/>
      <c r="B26" s="113"/>
      <c r="C26" s="113"/>
      <c r="D26" s="107">
        <v>2021</v>
      </c>
      <c r="E26" s="108"/>
      <c r="F26" s="108"/>
      <c r="G26" s="109"/>
      <c r="H26" s="110">
        <v>2022</v>
      </c>
      <c r="I26" s="111"/>
      <c r="J26" s="111"/>
      <c r="K26" s="111"/>
      <c r="L26" s="109"/>
      <c r="M26" s="35"/>
    </row>
    <row r="27" spans="1:13" ht="15.75" thickBot="1" x14ac:dyDescent="0.3">
      <c r="A27" s="39" t="s">
        <v>25</v>
      </c>
      <c r="B27" s="39" t="s">
        <v>26</v>
      </c>
      <c r="C27" s="40" t="s">
        <v>27</v>
      </c>
      <c r="D27" s="37">
        <v>1</v>
      </c>
      <c r="E27" s="38">
        <v>2</v>
      </c>
      <c r="F27" s="38" t="s">
        <v>24</v>
      </c>
      <c r="G27" s="37" t="s">
        <v>6</v>
      </c>
      <c r="H27" s="37">
        <v>1</v>
      </c>
      <c r="I27" s="38">
        <v>2</v>
      </c>
      <c r="J27" s="38" t="s">
        <v>24</v>
      </c>
      <c r="K27" s="55">
        <v>4</v>
      </c>
      <c r="L27" s="55" t="s">
        <v>6</v>
      </c>
      <c r="M27" s="40" t="s">
        <v>6</v>
      </c>
    </row>
    <row r="28" spans="1:13" x14ac:dyDescent="0.25">
      <c r="A28" s="23">
        <v>1</v>
      </c>
      <c r="B28" s="3" t="s">
        <v>9</v>
      </c>
      <c r="C28" s="12" t="s">
        <v>38</v>
      </c>
      <c r="D28" s="91">
        <v>1000</v>
      </c>
      <c r="E28" s="92">
        <v>1000</v>
      </c>
      <c r="F28" s="93">
        <v>900</v>
      </c>
      <c r="G28" s="45">
        <f t="shared" ref="G28:G34" si="1">(SUM(D28:F28)-MIN(D28:F28))</f>
        <v>2000</v>
      </c>
      <c r="H28" s="62"/>
      <c r="I28" s="63"/>
      <c r="J28" s="63"/>
      <c r="K28" s="64"/>
      <c r="L28" s="67"/>
      <c r="M28" s="41">
        <f t="shared" ref="M28:M34" si="2">(SUM(D28:F28)-MIN(D28:F28))+(SUM(H28:K28)-MIN(H28:K28))</f>
        <v>2000</v>
      </c>
    </row>
    <row r="29" spans="1:13" x14ac:dyDescent="0.25">
      <c r="A29" s="24">
        <v>2</v>
      </c>
      <c r="B29" s="8" t="s">
        <v>8</v>
      </c>
      <c r="C29" s="16" t="s">
        <v>37</v>
      </c>
      <c r="D29" s="85">
        <v>980.4511278195489</v>
      </c>
      <c r="E29" s="94">
        <v>386.92307692307691</v>
      </c>
      <c r="F29" s="95">
        <v>1000</v>
      </c>
      <c r="G29" s="46">
        <f t="shared" si="1"/>
        <v>1980.4511278195489</v>
      </c>
      <c r="H29" s="56"/>
      <c r="I29" s="57"/>
      <c r="J29" s="57"/>
      <c r="K29" s="58"/>
      <c r="L29" s="65"/>
      <c r="M29" s="43">
        <f t="shared" si="2"/>
        <v>1980.4511278195489</v>
      </c>
    </row>
    <row r="30" spans="1:13" x14ac:dyDescent="0.25">
      <c r="A30" s="24">
        <v>3</v>
      </c>
      <c r="B30" s="8" t="s">
        <v>21</v>
      </c>
      <c r="C30" s="16" t="s">
        <v>40</v>
      </c>
      <c r="D30" s="85">
        <v>921.80451127819549</v>
      </c>
      <c r="E30" s="97">
        <v>965.38461538461536</v>
      </c>
      <c r="F30" s="96">
        <v>952.17391304347825</v>
      </c>
      <c r="G30" s="46">
        <f t="shared" si="1"/>
        <v>1917.5585284280933</v>
      </c>
      <c r="H30" s="56"/>
      <c r="I30" s="57"/>
      <c r="J30" s="57"/>
      <c r="K30" s="58"/>
      <c r="L30" s="65"/>
      <c r="M30" s="43">
        <f t="shared" si="2"/>
        <v>1917.5585284280933</v>
      </c>
    </row>
    <row r="31" spans="1:13" x14ac:dyDescent="0.25">
      <c r="A31" s="24">
        <v>4</v>
      </c>
      <c r="B31" s="8" t="s">
        <v>11</v>
      </c>
      <c r="C31" s="16" t="s">
        <v>36</v>
      </c>
      <c r="D31" s="88">
        <v>954.88721804511283</v>
      </c>
      <c r="E31" s="94">
        <v>919.23076923076928</v>
      </c>
      <c r="F31" s="96">
        <v>936.95652173913038</v>
      </c>
      <c r="G31" s="46">
        <f t="shared" si="1"/>
        <v>1891.8437397842433</v>
      </c>
      <c r="H31" s="56"/>
      <c r="I31" s="57"/>
      <c r="J31" s="57"/>
      <c r="K31" s="58"/>
      <c r="L31" s="65"/>
      <c r="M31" s="32">
        <f t="shared" si="2"/>
        <v>1891.8437397842433</v>
      </c>
    </row>
    <row r="32" spans="1:13" x14ac:dyDescent="0.25">
      <c r="A32" s="24">
        <v>5</v>
      </c>
      <c r="B32" s="8" t="s">
        <v>131</v>
      </c>
      <c r="C32" s="16" t="s">
        <v>124</v>
      </c>
      <c r="D32" s="85">
        <v>0</v>
      </c>
      <c r="E32" s="94">
        <v>0</v>
      </c>
      <c r="F32" s="95">
        <v>986.95652173913038</v>
      </c>
      <c r="G32" s="46">
        <f t="shared" si="1"/>
        <v>986.95652173913038</v>
      </c>
      <c r="H32" s="56"/>
      <c r="I32" s="57"/>
      <c r="J32" s="57"/>
      <c r="K32" s="58"/>
      <c r="L32" s="65"/>
      <c r="M32" s="43">
        <f t="shared" si="2"/>
        <v>986.95652173913038</v>
      </c>
    </row>
    <row r="33" spans="1:13" x14ac:dyDescent="0.25">
      <c r="A33" s="24">
        <v>6</v>
      </c>
      <c r="B33" s="8" t="s">
        <v>132</v>
      </c>
      <c r="C33" s="16" t="s">
        <v>126</v>
      </c>
      <c r="D33" s="85">
        <v>0</v>
      </c>
      <c r="E33" s="94">
        <v>0</v>
      </c>
      <c r="F33" s="95">
        <v>986.95652173913038</v>
      </c>
      <c r="G33" s="46">
        <f t="shared" si="1"/>
        <v>986.95652173913038</v>
      </c>
      <c r="H33" s="56"/>
      <c r="I33" s="57"/>
      <c r="J33" s="57"/>
      <c r="K33" s="58"/>
      <c r="L33" s="65"/>
      <c r="M33" s="43">
        <f t="shared" si="2"/>
        <v>986.95652173913038</v>
      </c>
    </row>
    <row r="34" spans="1:13" ht="15.75" thickBot="1" x14ac:dyDescent="0.3">
      <c r="A34" s="25">
        <v>7</v>
      </c>
      <c r="B34" s="1" t="s">
        <v>10</v>
      </c>
      <c r="C34" s="11" t="s">
        <v>39</v>
      </c>
      <c r="D34" s="98">
        <v>484.96240601503757</v>
      </c>
      <c r="E34" s="99">
        <v>0</v>
      </c>
      <c r="F34" s="100">
        <v>0</v>
      </c>
      <c r="G34" s="47">
        <f t="shared" si="1"/>
        <v>484.96240601503757</v>
      </c>
      <c r="H34" s="59"/>
      <c r="I34" s="60"/>
      <c r="J34" s="60"/>
      <c r="K34" s="61"/>
      <c r="L34" s="66"/>
      <c r="M34" s="44">
        <f t="shared" si="2"/>
        <v>484.96240601503757</v>
      </c>
    </row>
    <row r="36" spans="1:13" ht="15.75" thickBot="1" x14ac:dyDescent="0.3"/>
    <row r="37" spans="1:13" ht="15.75" thickBot="1" x14ac:dyDescent="0.3">
      <c r="A37" s="107" t="s">
        <v>28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9"/>
    </row>
    <row r="38" spans="1:13" ht="15.75" thickBot="1" x14ac:dyDescent="0.3">
      <c r="A38" s="112"/>
      <c r="B38" s="113"/>
      <c r="C38" s="113"/>
      <c r="D38" s="107">
        <v>2021</v>
      </c>
      <c r="E38" s="108"/>
      <c r="F38" s="108"/>
      <c r="G38" s="109"/>
      <c r="H38" s="110">
        <v>2022</v>
      </c>
      <c r="I38" s="111"/>
      <c r="J38" s="111"/>
      <c r="K38" s="111"/>
      <c r="L38" s="109"/>
      <c r="M38" s="35"/>
    </row>
    <row r="39" spans="1:13" ht="15.75" thickBot="1" x14ac:dyDescent="0.3">
      <c r="A39" s="39" t="s">
        <v>25</v>
      </c>
      <c r="B39" s="39" t="s">
        <v>26</v>
      </c>
      <c r="C39" s="40" t="s">
        <v>27</v>
      </c>
      <c r="D39" s="37">
        <v>1</v>
      </c>
      <c r="E39" s="38">
        <v>2</v>
      </c>
      <c r="F39" s="38" t="s">
        <v>24</v>
      </c>
      <c r="G39" s="37" t="s">
        <v>6</v>
      </c>
      <c r="H39" s="37">
        <v>1</v>
      </c>
      <c r="I39" s="38">
        <v>2</v>
      </c>
      <c r="J39" s="38" t="s">
        <v>24</v>
      </c>
      <c r="K39" s="55">
        <v>4</v>
      </c>
      <c r="L39" s="55" t="s">
        <v>6</v>
      </c>
      <c r="M39" s="40" t="s">
        <v>6</v>
      </c>
    </row>
    <row r="40" spans="1:13" x14ac:dyDescent="0.25">
      <c r="A40" s="23">
        <v>1</v>
      </c>
      <c r="B40" s="48" t="s">
        <v>13</v>
      </c>
      <c r="C40" s="12" t="s">
        <v>53</v>
      </c>
      <c r="D40" s="101">
        <v>1000</v>
      </c>
      <c r="E40" s="94">
        <v>622.30769230769226</v>
      </c>
      <c r="F40" s="94">
        <v>1000</v>
      </c>
      <c r="G40" s="46">
        <f>(SUM(D40:F40)-MIN(D40:F40))</f>
        <v>2000</v>
      </c>
      <c r="H40" s="62"/>
      <c r="I40" s="63"/>
      <c r="J40" s="63"/>
      <c r="K40" s="64"/>
      <c r="L40" s="67"/>
      <c r="M40" s="46">
        <f>(SUM(D40:F40)-MIN(D40:F40))+(SUM(H40:K40)-MIN(H40:K40))</f>
        <v>2000</v>
      </c>
    </row>
    <row r="41" spans="1:13" x14ac:dyDescent="0.25">
      <c r="A41" s="24">
        <v>2</v>
      </c>
      <c r="B41" s="49" t="s">
        <v>14</v>
      </c>
      <c r="C41" s="16" t="s">
        <v>52</v>
      </c>
      <c r="D41" s="105">
        <v>81.25</v>
      </c>
      <c r="E41" s="97">
        <v>998.46153846153845</v>
      </c>
      <c r="F41" s="94">
        <v>988.75968992248067</v>
      </c>
      <c r="G41" s="46">
        <f>(SUM(D41:F41)-MIN(D41:F41))</f>
        <v>1987.221228384019</v>
      </c>
      <c r="H41" s="56"/>
      <c r="I41" s="57"/>
      <c r="J41" s="57"/>
      <c r="K41" s="58"/>
      <c r="L41" s="65"/>
      <c r="M41" s="46">
        <f>(SUM(D41:F41)-MIN(D41:F41))+(SUM(H41:K41)-MIN(H41:K41))</f>
        <v>1987.221228384019</v>
      </c>
    </row>
    <row r="42" spans="1:13" x14ac:dyDescent="0.25">
      <c r="A42" s="24">
        <v>3</v>
      </c>
      <c r="B42" s="8" t="s">
        <v>130</v>
      </c>
      <c r="C42" s="16" t="s">
        <v>129</v>
      </c>
      <c r="D42" s="102">
        <v>0</v>
      </c>
      <c r="E42" s="94">
        <v>1000</v>
      </c>
      <c r="F42" s="94">
        <v>933.33333333333337</v>
      </c>
      <c r="G42" s="46">
        <f>(SUM(D42:F42)-MIN(D42:F42))</f>
        <v>1933.3333333333335</v>
      </c>
      <c r="H42" s="56"/>
      <c r="I42" s="57"/>
      <c r="J42" s="57"/>
      <c r="K42" s="58"/>
      <c r="L42" s="65"/>
      <c r="M42" s="46">
        <f>(SUM(D42:F42)-MIN(D42:F42))+(SUM(H42:K42)-MIN(H42:K42))</f>
        <v>1933.3333333333335</v>
      </c>
    </row>
    <row r="43" spans="1:13" x14ac:dyDescent="0.25">
      <c r="A43" s="24">
        <v>4</v>
      </c>
      <c r="B43" s="8" t="s">
        <v>66</v>
      </c>
      <c r="C43" s="16" t="s">
        <v>60</v>
      </c>
      <c r="D43" s="102">
        <v>711.45833333333337</v>
      </c>
      <c r="E43" s="94">
        <v>176.15384615384616</v>
      </c>
      <c r="F43" s="96">
        <v>693.02325581395348</v>
      </c>
      <c r="G43" s="46">
        <f>(SUM(D43:F43)-MIN(D43:F43))</f>
        <v>1404.4815891472867</v>
      </c>
      <c r="H43" s="56"/>
      <c r="I43" s="57"/>
      <c r="J43" s="57"/>
      <c r="K43" s="58"/>
      <c r="L43" s="65"/>
      <c r="M43" s="46">
        <f>(SUM(D43:F43)-MIN(D43:F43))+(SUM(H43:K43)-MIN(H43:K43))</f>
        <v>1404.4815891472867</v>
      </c>
    </row>
    <row r="44" spans="1:13" ht="15.75" thickBot="1" x14ac:dyDescent="0.3">
      <c r="A44" s="25">
        <v>5</v>
      </c>
      <c r="B44" s="1" t="s">
        <v>133</v>
      </c>
      <c r="C44" s="11" t="s">
        <v>128</v>
      </c>
      <c r="D44" s="106">
        <v>0</v>
      </c>
      <c r="E44" s="99">
        <v>0</v>
      </c>
      <c r="F44" s="100">
        <v>518.60465116279067</v>
      </c>
      <c r="G44" s="47">
        <f>(SUM(D44:F44)-MIN(D44:F44))</f>
        <v>518.60465116279067</v>
      </c>
      <c r="H44" s="59"/>
      <c r="I44" s="60"/>
      <c r="J44" s="60"/>
      <c r="K44" s="61"/>
      <c r="L44" s="66"/>
      <c r="M44" s="47">
        <f>(SUM(D44:F44)-MIN(D44:F44))+(SUM(H44:K44)-MIN(H44:K44))</f>
        <v>518.60465116279067</v>
      </c>
    </row>
    <row r="47" spans="1:13" x14ac:dyDescent="0.25">
      <c r="K47"/>
      <c r="L47"/>
    </row>
    <row r="48" spans="1:13" x14ac:dyDescent="0.25">
      <c r="K48"/>
      <c r="L48"/>
    </row>
    <row r="49" spans="11:12" x14ac:dyDescent="0.25">
      <c r="K49"/>
      <c r="L49"/>
    </row>
  </sheetData>
  <sortState xmlns:xlrd2="http://schemas.microsoft.com/office/spreadsheetml/2017/richdata2" ref="B4:G22">
    <sortCondition descending="1" ref="G3:G22"/>
  </sortState>
  <mergeCells count="12">
    <mergeCell ref="A1:M1"/>
    <mergeCell ref="A2:C2"/>
    <mergeCell ref="A26:C26"/>
    <mergeCell ref="D2:G2"/>
    <mergeCell ref="H2:L2"/>
    <mergeCell ref="D26:G26"/>
    <mergeCell ref="H26:L26"/>
    <mergeCell ref="D38:G38"/>
    <mergeCell ref="H38:L38"/>
    <mergeCell ref="A37:M37"/>
    <mergeCell ref="A38:C38"/>
    <mergeCell ref="A25:M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workbookViewId="0">
      <selection activeCell="B7" sqref="B7:C7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6" bestFit="1" customWidth="1"/>
    <col min="13" max="13" width="11.42578125" customWidth="1"/>
    <col min="14" max="14" width="11.42578125" style="29" customWidth="1"/>
    <col min="15" max="15" width="12.5703125" style="29" bestFit="1" customWidth="1"/>
  </cols>
  <sheetData>
    <row r="1" spans="1:15" ht="15.75" thickBot="1" x14ac:dyDescent="0.3">
      <c r="A1" s="116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5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67</v>
      </c>
      <c r="N2" s="11" t="s">
        <v>6</v>
      </c>
      <c r="O2" s="11" t="s">
        <v>7</v>
      </c>
    </row>
    <row r="3" spans="1:15" x14ac:dyDescent="0.25">
      <c r="A3" s="23">
        <v>1</v>
      </c>
      <c r="B3" s="48" t="s">
        <v>44</v>
      </c>
      <c r="C3" s="12" t="s">
        <v>50</v>
      </c>
      <c r="D3" s="68">
        <v>240</v>
      </c>
      <c r="E3" s="69">
        <v>180</v>
      </c>
      <c r="F3" s="69">
        <v>180</v>
      </c>
      <c r="G3" s="69">
        <v>180</v>
      </c>
      <c r="H3" s="69">
        <v>180</v>
      </c>
      <c r="I3" s="69">
        <v>180</v>
      </c>
      <c r="J3" s="70">
        <v>240</v>
      </c>
      <c r="K3" s="26">
        <f t="shared" ref="K3" si="0">SUM(D3:J3)</f>
        <v>1380</v>
      </c>
      <c r="L3" s="12">
        <v>360</v>
      </c>
      <c r="M3" s="12">
        <v>456</v>
      </c>
      <c r="N3" s="30">
        <f t="shared" ref="N3:N20" si="1">K3+L3+M3</f>
        <v>2196</v>
      </c>
      <c r="O3" s="4">
        <v>1000</v>
      </c>
    </row>
    <row r="4" spans="1:15" x14ac:dyDescent="0.25">
      <c r="A4" s="24">
        <v>2</v>
      </c>
      <c r="B4" s="6" t="s">
        <v>41</v>
      </c>
      <c r="C4" s="16" t="s">
        <v>46</v>
      </c>
      <c r="D4" s="71">
        <v>240</v>
      </c>
      <c r="E4" s="72">
        <v>180</v>
      </c>
      <c r="F4" s="72">
        <v>180</v>
      </c>
      <c r="G4" s="72">
        <v>180</v>
      </c>
      <c r="H4" s="72">
        <v>180</v>
      </c>
      <c r="I4" s="72">
        <v>180</v>
      </c>
      <c r="J4" s="73">
        <v>240</v>
      </c>
      <c r="K4" s="27">
        <f t="shared" ref="K4:K20" si="2">SUM(D4:J4)</f>
        <v>1380</v>
      </c>
      <c r="L4" s="27">
        <v>360</v>
      </c>
      <c r="M4" s="16">
        <v>413</v>
      </c>
      <c r="N4" s="50">
        <f t="shared" si="1"/>
        <v>2153</v>
      </c>
      <c r="O4" s="32">
        <f t="shared" ref="O4:O20" si="3">(K4+((M4+L4)*30/($L$3+$M$3)))*1000/($K$3+30)</f>
        <v>998.87880684188565</v>
      </c>
    </row>
    <row r="5" spans="1:15" x14ac:dyDescent="0.25">
      <c r="A5" s="24">
        <v>3</v>
      </c>
      <c r="B5" s="8" t="s">
        <v>61</v>
      </c>
      <c r="C5" s="16" t="s">
        <v>68</v>
      </c>
      <c r="D5" s="71">
        <v>240</v>
      </c>
      <c r="E5" s="72">
        <v>180</v>
      </c>
      <c r="F5" s="72">
        <v>180</v>
      </c>
      <c r="G5" s="72">
        <v>180</v>
      </c>
      <c r="H5" s="72">
        <v>180</v>
      </c>
      <c r="I5" s="72">
        <v>157</v>
      </c>
      <c r="J5" s="73">
        <v>240</v>
      </c>
      <c r="K5" s="27">
        <f t="shared" si="2"/>
        <v>1357</v>
      </c>
      <c r="L5" s="27"/>
      <c r="M5" s="16"/>
      <c r="N5" s="9">
        <f t="shared" si="1"/>
        <v>1357</v>
      </c>
      <c r="O5" s="32">
        <f t="shared" si="3"/>
        <v>962.41134751773052</v>
      </c>
    </row>
    <row r="6" spans="1:15" x14ac:dyDescent="0.25">
      <c r="A6" s="24">
        <v>4</v>
      </c>
      <c r="B6" s="8" t="s">
        <v>42</v>
      </c>
      <c r="C6" s="16" t="s">
        <v>51</v>
      </c>
      <c r="D6" s="71">
        <v>240</v>
      </c>
      <c r="E6" s="72">
        <v>180</v>
      </c>
      <c r="F6" s="72">
        <v>180</v>
      </c>
      <c r="G6" s="72">
        <v>147</v>
      </c>
      <c r="H6" s="72">
        <v>180</v>
      </c>
      <c r="I6" s="72">
        <v>180</v>
      </c>
      <c r="J6" s="73">
        <v>240</v>
      </c>
      <c r="K6" s="27">
        <f t="shared" si="2"/>
        <v>1347</v>
      </c>
      <c r="L6" s="27"/>
      <c r="M6" s="16"/>
      <c r="N6" s="9">
        <f t="shared" si="1"/>
        <v>1347</v>
      </c>
      <c r="O6" s="32">
        <f t="shared" si="3"/>
        <v>955.31914893617022</v>
      </c>
    </row>
    <row r="7" spans="1:15" x14ac:dyDescent="0.25">
      <c r="A7" s="24">
        <v>5</v>
      </c>
      <c r="B7" s="8" t="s">
        <v>17</v>
      </c>
      <c r="C7" s="16" t="s">
        <v>32</v>
      </c>
      <c r="D7" s="71">
        <v>240</v>
      </c>
      <c r="E7" s="72">
        <v>180</v>
      </c>
      <c r="F7" s="72">
        <v>180</v>
      </c>
      <c r="G7" s="72">
        <v>144</v>
      </c>
      <c r="H7" s="72">
        <v>180</v>
      </c>
      <c r="I7" s="72">
        <v>140</v>
      </c>
      <c r="J7" s="73">
        <v>240</v>
      </c>
      <c r="K7" s="27">
        <f t="shared" si="2"/>
        <v>1304</v>
      </c>
      <c r="L7" s="27"/>
      <c r="M7" s="16"/>
      <c r="N7" s="9">
        <f t="shared" si="1"/>
        <v>1304</v>
      </c>
      <c r="O7" s="32">
        <f t="shared" si="3"/>
        <v>924.82269503546104</v>
      </c>
    </row>
    <row r="8" spans="1:15" x14ac:dyDescent="0.25">
      <c r="A8" s="24">
        <v>6</v>
      </c>
      <c r="B8" s="8" t="s">
        <v>20</v>
      </c>
      <c r="C8" s="16" t="s">
        <v>34</v>
      </c>
      <c r="D8" s="71">
        <v>240</v>
      </c>
      <c r="E8" s="72">
        <v>176</v>
      </c>
      <c r="F8" s="72">
        <v>149</v>
      </c>
      <c r="G8" s="72">
        <v>180</v>
      </c>
      <c r="H8" s="72">
        <v>180</v>
      </c>
      <c r="I8" s="72">
        <v>125</v>
      </c>
      <c r="J8" s="73">
        <v>240</v>
      </c>
      <c r="K8" s="27">
        <f t="shared" si="2"/>
        <v>1290</v>
      </c>
      <c r="L8" s="27"/>
      <c r="M8" s="16"/>
      <c r="N8" s="9">
        <f t="shared" si="1"/>
        <v>1290</v>
      </c>
      <c r="O8" s="32">
        <f t="shared" si="3"/>
        <v>914.89361702127655</v>
      </c>
    </row>
    <row r="9" spans="1:15" x14ac:dyDescent="0.25">
      <c r="A9" s="24">
        <v>7</v>
      </c>
      <c r="B9" s="6" t="s">
        <v>5</v>
      </c>
      <c r="C9" s="16" t="s">
        <v>29</v>
      </c>
      <c r="D9" s="71">
        <v>240</v>
      </c>
      <c r="E9" s="72">
        <v>180</v>
      </c>
      <c r="F9" s="72">
        <v>167</v>
      </c>
      <c r="G9" s="72">
        <v>172</v>
      </c>
      <c r="H9" s="72">
        <v>180</v>
      </c>
      <c r="I9" s="72">
        <v>140</v>
      </c>
      <c r="J9" s="73">
        <v>187</v>
      </c>
      <c r="K9" s="27">
        <f t="shared" si="2"/>
        <v>1266</v>
      </c>
      <c r="L9" s="27"/>
      <c r="M9" s="16"/>
      <c r="N9" s="9">
        <f t="shared" si="1"/>
        <v>1266</v>
      </c>
      <c r="O9" s="32">
        <f t="shared" si="3"/>
        <v>897.87234042553189</v>
      </c>
    </row>
    <row r="10" spans="1:15" x14ac:dyDescent="0.25">
      <c r="A10" s="24">
        <v>8</v>
      </c>
      <c r="B10" s="49" t="s">
        <v>16</v>
      </c>
      <c r="C10" s="16" t="s">
        <v>30</v>
      </c>
      <c r="D10" s="71">
        <v>124</v>
      </c>
      <c r="E10" s="72">
        <v>180</v>
      </c>
      <c r="F10" s="72">
        <v>180</v>
      </c>
      <c r="G10" s="72">
        <v>180</v>
      </c>
      <c r="H10" s="72">
        <v>180</v>
      </c>
      <c r="I10" s="72">
        <v>180</v>
      </c>
      <c r="J10" s="73">
        <v>151</v>
      </c>
      <c r="K10" s="27">
        <f t="shared" si="2"/>
        <v>1175</v>
      </c>
      <c r="L10" s="27"/>
      <c r="M10" s="16"/>
      <c r="N10" s="9">
        <f t="shared" si="1"/>
        <v>1175</v>
      </c>
      <c r="O10" s="32">
        <f t="shared" si="3"/>
        <v>833.33333333333337</v>
      </c>
    </row>
    <row r="11" spans="1:15" x14ac:dyDescent="0.25">
      <c r="A11" s="24">
        <v>9</v>
      </c>
      <c r="B11" s="6" t="s">
        <v>62</v>
      </c>
      <c r="C11" s="16" t="s">
        <v>69</v>
      </c>
      <c r="D11" s="71">
        <v>183</v>
      </c>
      <c r="E11" s="72">
        <v>180</v>
      </c>
      <c r="F11" s="72">
        <v>180</v>
      </c>
      <c r="G11" s="72">
        <v>175</v>
      </c>
      <c r="H11" s="72">
        <v>71</v>
      </c>
      <c r="I11" s="72">
        <v>90</v>
      </c>
      <c r="J11" s="73">
        <v>122</v>
      </c>
      <c r="K11" s="27">
        <f t="shared" si="2"/>
        <v>1001</v>
      </c>
      <c r="L11" s="27"/>
      <c r="M11" s="16"/>
      <c r="N11" s="9">
        <f t="shared" si="1"/>
        <v>1001</v>
      </c>
      <c r="O11" s="32">
        <f t="shared" si="3"/>
        <v>709.92907801418437</v>
      </c>
    </row>
    <row r="12" spans="1:15" x14ac:dyDescent="0.25">
      <c r="A12" s="24">
        <v>10</v>
      </c>
      <c r="B12" s="8" t="s">
        <v>19</v>
      </c>
      <c r="C12" s="16" t="s">
        <v>47</v>
      </c>
      <c r="D12" s="71">
        <v>240</v>
      </c>
      <c r="E12" s="72">
        <v>180</v>
      </c>
      <c r="F12" s="72">
        <v>166</v>
      </c>
      <c r="G12" s="72">
        <v>97</v>
      </c>
      <c r="H12" s="72">
        <v>108</v>
      </c>
      <c r="I12" s="72"/>
      <c r="J12" s="73"/>
      <c r="K12" s="27">
        <f t="shared" si="2"/>
        <v>791</v>
      </c>
      <c r="L12" s="27"/>
      <c r="M12" s="16"/>
      <c r="N12" s="9">
        <f t="shared" si="1"/>
        <v>791</v>
      </c>
      <c r="O12" s="32">
        <f t="shared" si="3"/>
        <v>560.99290780141848</v>
      </c>
    </row>
    <row r="13" spans="1:15" x14ac:dyDescent="0.25">
      <c r="A13" s="24">
        <v>11</v>
      </c>
      <c r="B13" s="8" t="s">
        <v>15</v>
      </c>
      <c r="C13" s="16" t="s">
        <v>31</v>
      </c>
      <c r="D13" s="71">
        <v>240</v>
      </c>
      <c r="E13" s="72">
        <v>180</v>
      </c>
      <c r="F13" s="72">
        <v>149</v>
      </c>
      <c r="G13" s="72">
        <v>180</v>
      </c>
      <c r="H13" s="72"/>
      <c r="I13" s="72"/>
      <c r="J13" s="73"/>
      <c r="K13" s="27">
        <f t="shared" si="2"/>
        <v>749</v>
      </c>
      <c r="L13" s="27"/>
      <c r="M13" s="16"/>
      <c r="N13" s="9">
        <f t="shared" si="1"/>
        <v>749</v>
      </c>
      <c r="O13" s="32">
        <f t="shared" si="3"/>
        <v>531.20567375886526</v>
      </c>
    </row>
    <row r="14" spans="1:15" x14ac:dyDescent="0.25">
      <c r="A14" s="24">
        <v>12</v>
      </c>
      <c r="B14" s="8" t="s">
        <v>76</v>
      </c>
      <c r="C14" s="16" t="s">
        <v>77</v>
      </c>
      <c r="D14" s="71">
        <v>191</v>
      </c>
      <c r="E14" s="72">
        <v>180</v>
      </c>
      <c r="F14" s="72">
        <v>137</v>
      </c>
      <c r="G14" s="72">
        <v>180</v>
      </c>
      <c r="H14" s="72"/>
      <c r="I14" s="72"/>
      <c r="J14" s="73"/>
      <c r="K14" s="27">
        <f t="shared" si="2"/>
        <v>688</v>
      </c>
      <c r="L14" s="27"/>
      <c r="M14" s="16"/>
      <c r="N14" s="9">
        <f t="shared" si="1"/>
        <v>688</v>
      </c>
      <c r="O14" s="32">
        <f t="shared" si="3"/>
        <v>487.94326241134752</v>
      </c>
    </row>
    <row r="15" spans="1:15" x14ac:dyDescent="0.25">
      <c r="A15" s="24">
        <v>13</v>
      </c>
      <c r="B15" s="49" t="s">
        <v>43</v>
      </c>
      <c r="C15" s="16" t="s">
        <v>48</v>
      </c>
      <c r="D15" s="71">
        <v>240</v>
      </c>
      <c r="E15" s="72">
        <v>180</v>
      </c>
      <c r="F15" s="72">
        <v>180</v>
      </c>
      <c r="G15" s="72">
        <v>62</v>
      </c>
      <c r="H15" s="72"/>
      <c r="I15" s="72"/>
      <c r="J15" s="73"/>
      <c r="K15" s="27">
        <f t="shared" si="2"/>
        <v>662</v>
      </c>
      <c r="L15" s="27"/>
      <c r="M15" s="16"/>
      <c r="N15" s="9">
        <f t="shared" si="1"/>
        <v>662</v>
      </c>
      <c r="O15" s="32">
        <f t="shared" si="3"/>
        <v>469.50354609929076</v>
      </c>
    </row>
    <row r="16" spans="1:15" x14ac:dyDescent="0.25">
      <c r="A16" s="24">
        <v>14</v>
      </c>
      <c r="B16" s="8" t="s">
        <v>18</v>
      </c>
      <c r="C16" s="16" t="s">
        <v>33</v>
      </c>
      <c r="D16" s="71">
        <v>211</v>
      </c>
      <c r="E16" s="72">
        <v>180</v>
      </c>
      <c r="F16" s="72"/>
      <c r="G16" s="72"/>
      <c r="H16" s="72"/>
      <c r="I16" s="72"/>
      <c r="J16" s="73"/>
      <c r="K16" s="27">
        <f t="shared" si="2"/>
        <v>391</v>
      </c>
      <c r="L16" s="27"/>
      <c r="M16" s="16"/>
      <c r="N16" s="9">
        <f t="shared" si="1"/>
        <v>391</v>
      </c>
      <c r="O16" s="32">
        <f t="shared" si="3"/>
        <v>277.30496453900707</v>
      </c>
    </row>
    <row r="17" spans="1:15" x14ac:dyDescent="0.25">
      <c r="A17" s="24">
        <v>15</v>
      </c>
      <c r="B17" s="6" t="s">
        <v>45</v>
      </c>
      <c r="C17" s="16" t="s">
        <v>49</v>
      </c>
      <c r="D17" s="71">
        <v>180</v>
      </c>
      <c r="E17" s="72">
        <v>152</v>
      </c>
      <c r="F17" s="72"/>
      <c r="G17" s="72"/>
      <c r="H17" s="72"/>
      <c r="I17" s="72"/>
      <c r="J17" s="73"/>
      <c r="K17" s="27">
        <f t="shared" si="2"/>
        <v>332</v>
      </c>
      <c r="L17" s="27"/>
      <c r="M17" s="16"/>
      <c r="N17" s="9">
        <f t="shared" si="1"/>
        <v>332</v>
      </c>
      <c r="O17" s="32">
        <f t="shared" si="3"/>
        <v>235.46099290780143</v>
      </c>
    </row>
    <row r="18" spans="1:15" x14ac:dyDescent="0.25">
      <c r="A18" s="24">
        <v>16</v>
      </c>
      <c r="B18" s="8" t="s">
        <v>70</v>
      </c>
      <c r="C18" s="16" t="s">
        <v>71</v>
      </c>
      <c r="D18" s="71">
        <v>176</v>
      </c>
      <c r="E18" s="72">
        <v>153</v>
      </c>
      <c r="F18" s="72"/>
      <c r="G18" s="72"/>
      <c r="H18" s="72"/>
      <c r="I18" s="72"/>
      <c r="J18" s="73"/>
      <c r="K18" s="27">
        <f t="shared" si="2"/>
        <v>329</v>
      </c>
      <c r="L18" s="27"/>
      <c r="M18" s="16"/>
      <c r="N18" s="9">
        <f t="shared" si="1"/>
        <v>329</v>
      </c>
      <c r="O18" s="32">
        <f t="shared" si="3"/>
        <v>233.33333333333334</v>
      </c>
    </row>
    <row r="19" spans="1:15" x14ac:dyDescent="0.25">
      <c r="A19" s="24">
        <v>17</v>
      </c>
      <c r="B19" s="8" t="s">
        <v>74</v>
      </c>
      <c r="C19" s="16" t="s">
        <v>75</v>
      </c>
      <c r="D19" s="71">
        <v>240</v>
      </c>
      <c r="E19" s="72"/>
      <c r="F19" s="72"/>
      <c r="G19" s="72"/>
      <c r="H19" s="72"/>
      <c r="I19" s="72"/>
      <c r="J19" s="73"/>
      <c r="K19" s="27">
        <f t="shared" si="2"/>
        <v>240</v>
      </c>
      <c r="L19" s="27"/>
      <c r="M19" s="16"/>
      <c r="N19" s="9">
        <f t="shared" si="1"/>
        <v>240</v>
      </c>
      <c r="O19" s="32">
        <f t="shared" si="3"/>
        <v>170.21276595744681</v>
      </c>
    </row>
    <row r="20" spans="1:15" ht="15.75" thickBot="1" x14ac:dyDescent="0.3">
      <c r="A20" s="24">
        <v>18</v>
      </c>
      <c r="B20" s="10" t="s">
        <v>72</v>
      </c>
      <c r="C20" s="11" t="s">
        <v>73</v>
      </c>
      <c r="D20" s="74">
        <v>89</v>
      </c>
      <c r="E20" s="75">
        <v>57</v>
      </c>
      <c r="F20" s="75"/>
      <c r="G20" s="75"/>
      <c r="H20" s="75"/>
      <c r="I20" s="75"/>
      <c r="J20" s="76"/>
      <c r="K20" s="27">
        <f t="shared" si="2"/>
        <v>146</v>
      </c>
      <c r="L20" s="27"/>
      <c r="M20" s="11"/>
      <c r="N20" s="9">
        <f t="shared" si="1"/>
        <v>146</v>
      </c>
      <c r="O20" s="32">
        <f t="shared" si="3"/>
        <v>103.54609929078015</v>
      </c>
    </row>
    <row r="21" spans="1:15" ht="15.75" thickBot="1" x14ac:dyDescent="0.3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</row>
    <row r="22" spans="1:15" ht="15.75" thickBot="1" x14ac:dyDescent="0.3"/>
    <row r="23" spans="1:15" ht="15.75" thickBot="1" x14ac:dyDescent="0.3">
      <c r="A23" s="116" t="s">
        <v>64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1:15" ht="15.75" thickBot="1" x14ac:dyDescent="0.3">
      <c r="A24" s="1" t="s">
        <v>0</v>
      </c>
      <c r="B24" s="2" t="s">
        <v>1</v>
      </c>
      <c r="C24" s="11" t="s">
        <v>2</v>
      </c>
      <c r="D24" s="14">
        <v>1</v>
      </c>
      <c r="E24" s="13">
        <v>2</v>
      </c>
      <c r="F24" s="13">
        <v>3</v>
      </c>
      <c r="G24" s="13">
        <v>4</v>
      </c>
      <c r="H24" s="13">
        <v>5</v>
      </c>
      <c r="I24" s="13">
        <v>6</v>
      </c>
      <c r="J24" s="15">
        <v>7</v>
      </c>
      <c r="K24" s="11" t="s">
        <v>3</v>
      </c>
      <c r="L24" s="11"/>
      <c r="M24" s="11" t="s">
        <v>4</v>
      </c>
      <c r="N24" s="11" t="s">
        <v>6</v>
      </c>
      <c r="O24" s="11" t="s">
        <v>7</v>
      </c>
    </row>
    <row r="25" spans="1:15" x14ac:dyDescent="0.25">
      <c r="A25" s="23">
        <v>1</v>
      </c>
      <c r="B25" s="5" t="s">
        <v>9</v>
      </c>
      <c r="C25" s="4" t="s">
        <v>38</v>
      </c>
      <c r="D25" s="18">
        <v>225</v>
      </c>
      <c r="E25" s="19">
        <v>180</v>
      </c>
      <c r="F25" s="19">
        <v>180</v>
      </c>
      <c r="G25" s="19">
        <v>180</v>
      </c>
      <c r="H25" s="19">
        <v>180</v>
      </c>
      <c r="I25" s="19">
        <v>180</v>
      </c>
      <c r="J25" s="20">
        <v>205</v>
      </c>
      <c r="K25" s="27">
        <f>SUM(D25:J25)</f>
        <v>1330</v>
      </c>
      <c r="L25" s="27"/>
      <c r="M25" s="5"/>
      <c r="N25" s="4">
        <f>K25</f>
        <v>1330</v>
      </c>
      <c r="O25" s="4">
        <v>1000</v>
      </c>
    </row>
    <row r="26" spans="1:15" x14ac:dyDescent="0.25">
      <c r="A26" s="24">
        <v>2</v>
      </c>
      <c r="B26" s="49" t="s">
        <v>8</v>
      </c>
      <c r="C26" s="16" t="s">
        <v>37</v>
      </c>
      <c r="D26" s="21">
        <v>240</v>
      </c>
      <c r="E26" s="17">
        <v>180</v>
      </c>
      <c r="F26" s="17">
        <v>180</v>
      </c>
      <c r="G26" s="17">
        <v>180</v>
      </c>
      <c r="H26" s="17">
        <v>180</v>
      </c>
      <c r="I26" s="17">
        <v>104</v>
      </c>
      <c r="J26" s="17">
        <v>240</v>
      </c>
      <c r="K26" s="27">
        <f>SUM(D26:J26)</f>
        <v>1304</v>
      </c>
      <c r="L26" s="27"/>
      <c r="M26" s="6"/>
      <c r="N26" s="50">
        <f>K26</f>
        <v>1304</v>
      </c>
      <c r="O26" s="32">
        <f>N26*1000/$K$25</f>
        <v>980.4511278195489</v>
      </c>
    </row>
    <row r="27" spans="1:15" x14ac:dyDescent="0.25">
      <c r="A27" s="24">
        <v>3</v>
      </c>
      <c r="B27" s="8" t="s">
        <v>11</v>
      </c>
      <c r="C27" s="9" t="s">
        <v>36</v>
      </c>
      <c r="D27" s="21">
        <v>240</v>
      </c>
      <c r="E27" s="17">
        <v>180</v>
      </c>
      <c r="F27" s="17">
        <v>180</v>
      </c>
      <c r="G27" s="17">
        <v>129</v>
      </c>
      <c r="H27" s="17">
        <v>180</v>
      </c>
      <c r="I27" s="17">
        <v>180</v>
      </c>
      <c r="J27" s="22">
        <v>181</v>
      </c>
      <c r="K27" s="27">
        <f>SUM(D27:J27)</f>
        <v>1270</v>
      </c>
      <c r="L27" s="27"/>
      <c r="M27" s="6"/>
      <c r="N27" s="9">
        <f>K27</f>
        <v>1270</v>
      </c>
      <c r="O27" s="32">
        <f>N27*1000/$K$25</f>
        <v>954.88721804511283</v>
      </c>
    </row>
    <row r="28" spans="1:15" x14ac:dyDescent="0.25">
      <c r="A28" s="24">
        <v>4</v>
      </c>
      <c r="B28" s="8" t="s">
        <v>21</v>
      </c>
      <c r="C28" s="7" t="s">
        <v>40</v>
      </c>
      <c r="D28" s="21">
        <v>211</v>
      </c>
      <c r="E28" s="17">
        <v>180</v>
      </c>
      <c r="F28" s="17">
        <v>142</v>
      </c>
      <c r="G28" s="17">
        <v>180</v>
      </c>
      <c r="H28" s="17">
        <v>145</v>
      </c>
      <c r="I28" s="17">
        <v>128</v>
      </c>
      <c r="J28" s="22">
        <v>240</v>
      </c>
      <c r="K28" s="27">
        <f>SUM(D28:J28)</f>
        <v>1226</v>
      </c>
      <c r="L28" s="27"/>
      <c r="M28" s="6"/>
      <c r="N28" s="9">
        <f>K28</f>
        <v>1226</v>
      </c>
      <c r="O28" s="32">
        <f>N28*1000/$K$25</f>
        <v>921.80451127819549</v>
      </c>
    </row>
    <row r="29" spans="1:15" ht="15.75" thickBot="1" x14ac:dyDescent="0.3">
      <c r="A29" s="24">
        <v>5</v>
      </c>
      <c r="B29" s="8" t="s">
        <v>10</v>
      </c>
      <c r="C29" s="9" t="s">
        <v>39</v>
      </c>
      <c r="D29" s="21">
        <v>240</v>
      </c>
      <c r="E29" s="17">
        <v>89</v>
      </c>
      <c r="F29" s="17">
        <v>180</v>
      </c>
      <c r="G29" s="17">
        <v>136</v>
      </c>
      <c r="H29" s="17"/>
      <c r="I29" s="17"/>
      <c r="J29" s="22"/>
      <c r="K29" s="27">
        <f>SUM(D29:J29)</f>
        <v>645</v>
      </c>
      <c r="L29" s="27"/>
      <c r="M29" s="6"/>
      <c r="N29" s="9">
        <f>K29</f>
        <v>645</v>
      </c>
      <c r="O29" s="32">
        <f>N29*1000/$K$25</f>
        <v>484.96240601503757</v>
      </c>
    </row>
    <row r="30" spans="1:15" ht="15.75" thickBot="1" x14ac:dyDescent="0.3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5"/>
    </row>
    <row r="31" spans="1:15" ht="15.75" thickBot="1" x14ac:dyDescent="0.3"/>
    <row r="32" spans="1:15" ht="15.75" thickBot="1" x14ac:dyDescent="0.3">
      <c r="A32" s="116" t="s">
        <v>65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</row>
    <row r="33" spans="1:15" ht="15.75" thickBot="1" x14ac:dyDescent="0.3">
      <c r="A33" s="1" t="s">
        <v>0</v>
      </c>
      <c r="B33" s="2" t="s">
        <v>1</v>
      </c>
      <c r="C33" s="11" t="s">
        <v>2</v>
      </c>
      <c r="D33" s="14">
        <v>1</v>
      </c>
      <c r="E33" s="13">
        <v>2</v>
      </c>
      <c r="F33" s="13">
        <v>3</v>
      </c>
      <c r="G33" s="13">
        <v>4</v>
      </c>
      <c r="H33" s="13">
        <v>5</v>
      </c>
      <c r="I33" s="13">
        <v>6</v>
      </c>
      <c r="J33" s="15">
        <v>7</v>
      </c>
      <c r="K33" s="11" t="s">
        <v>3</v>
      </c>
      <c r="L33" s="11"/>
      <c r="M33" s="11" t="s">
        <v>4</v>
      </c>
      <c r="N33" s="11" t="s">
        <v>6</v>
      </c>
      <c r="O33" s="11" t="s">
        <v>7</v>
      </c>
    </row>
    <row r="34" spans="1:15" x14ac:dyDescent="0.25">
      <c r="A34" s="23">
        <v>1</v>
      </c>
      <c r="B34" s="3" t="s">
        <v>13</v>
      </c>
      <c r="C34" s="12" t="s">
        <v>53</v>
      </c>
      <c r="D34" s="18">
        <v>240</v>
      </c>
      <c r="E34" s="19">
        <v>180</v>
      </c>
      <c r="F34" s="19">
        <v>180</v>
      </c>
      <c r="G34" s="19">
        <v>180</v>
      </c>
      <c r="H34" s="19" t="s">
        <v>12</v>
      </c>
      <c r="I34" s="19">
        <v>180</v>
      </c>
      <c r="J34" s="20" t="s">
        <v>12</v>
      </c>
      <c r="K34" s="27">
        <f>SUM(D34:J34)</f>
        <v>960</v>
      </c>
      <c r="L34" s="27"/>
      <c r="M34" s="5"/>
      <c r="N34" s="9">
        <f>K34</f>
        <v>960</v>
      </c>
      <c r="O34" s="4">
        <v>1000</v>
      </c>
    </row>
    <row r="35" spans="1:15" x14ac:dyDescent="0.25">
      <c r="A35" s="24">
        <v>2</v>
      </c>
      <c r="B35" s="8" t="s">
        <v>66</v>
      </c>
      <c r="C35" s="9" t="s">
        <v>60</v>
      </c>
      <c r="D35" s="17">
        <v>240</v>
      </c>
      <c r="E35" s="17">
        <v>180</v>
      </c>
      <c r="F35" s="17">
        <v>180</v>
      </c>
      <c r="G35" s="34" t="s">
        <v>12</v>
      </c>
      <c r="H35" s="17">
        <v>83</v>
      </c>
      <c r="I35" s="17" t="s">
        <v>12</v>
      </c>
      <c r="J35" s="22" t="s">
        <v>12</v>
      </c>
      <c r="K35" s="27">
        <f>SUM(D35:J35)</f>
        <v>683</v>
      </c>
      <c r="L35" s="27"/>
      <c r="M35" s="6"/>
      <c r="N35" s="9">
        <f>K35</f>
        <v>683</v>
      </c>
      <c r="O35" s="32">
        <f>N35*1000/$N$34</f>
        <v>711.45833333333337</v>
      </c>
    </row>
    <row r="36" spans="1:15" ht="15.75" thickBot="1" x14ac:dyDescent="0.3">
      <c r="A36" s="24">
        <v>3</v>
      </c>
      <c r="B36" s="6" t="s">
        <v>14</v>
      </c>
      <c r="C36" s="7" t="s">
        <v>52</v>
      </c>
      <c r="D36" s="21" t="s">
        <v>12</v>
      </c>
      <c r="E36" s="17" t="s">
        <v>12</v>
      </c>
      <c r="F36" s="17" t="s">
        <v>12</v>
      </c>
      <c r="G36" s="17" t="s">
        <v>12</v>
      </c>
      <c r="H36" s="17" t="s">
        <v>12</v>
      </c>
      <c r="I36" s="17" t="s">
        <v>12</v>
      </c>
      <c r="J36" s="22">
        <v>78</v>
      </c>
      <c r="K36" s="27">
        <f>SUM(D36:J36)</f>
        <v>78</v>
      </c>
      <c r="L36" s="27"/>
      <c r="M36" s="6"/>
      <c r="N36" s="9">
        <f>K36</f>
        <v>78</v>
      </c>
      <c r="O36" s="32">
        <f>N36*1000/$N$34</f>
        <v>81.25</v>
      </c>
    </row>
    <row r="37" spans="1:15" ht="15.75" thickBot="1" x14ac:dyDescent="0.3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5"/>
    </row>
    <row r="39" spans="1:15" x14ac:dyDescent="0.25">
      <c r="C39"/>
      <c r="J39" s="29"/>
      <c r="K39" s="29"/>
      <c r="L39" s="36"/>
      <c r="N39"/>
      <c r="O39"/>
    </row>
    <row r="40" spans="1:15" x14ac:dyDescent="0.25">
      <c r="C40"/>
      <c r="J40" s="29"/>
      <c r="K40" s="29"/>
      <c r="L40" s="36"/>
      <c r="N40"/>
      <c r="O40"/>
    </row>
    <row r="41" spans="1:15" x14ac:dyDescent="0.25">
      <c r="C41"/>
      <c r="J41" s="29"/>
      <c r="K41" s="29"/>
      <c r="L41" s="36"/>
      <c r="N41"/>
      <c r="O41"/>
    </row>
    <row r="42" spans="1:15" x14ac:dyDescent="0.25">
      <c r="C42"/>
      <c r="J42" s="29"/>
      <c r="K42" s="29"/>
      <c r="L42" s="36"/>
      <c r="N42"/>
      <c r="O42"/>
    </row>
    <row r="43" spans="1:15" x14ac:dyDescent="0.25">
      <c r="C43"/>
      <c r="J43" s="29"/>
      <c r="K43" s="29"/>
      <c r="L43" s="36"/>
      <c r="N43"/>
      <c r="O43"/>
    </row>
    <row r="44" spans="1:15" x14ac:dyDescent="0.25">
      <c r="C44"/>
      <c r="J44" s="29"/>
      <c r="K44" s="29"/>
      <c r="L44" s="36"/>
      <c r="N44"/>
      <c r="O44"/>
    </row>
    <row r="45" spans="1:15" x14ac:dyDescent="0.25">
      <c r="C45"/>
      <c r="J45" s="29"/>
      <c r="K45" s="29"/>
      <c r="L45" s="36"/>
      <c r="N45"/>
      <c r="O45"/>
    </row>
    <row r="46" spans="1:15" x14ac:dyDescent="0.25">
      <c r="C46"/>
      <c r="J46" s="29"/>
      <c r="K46" s="29"/>
      <c r="L46" s="36"/>
      <c r="N46"/>
      <c r="O46"/>
    </row>
  </sheetData>
  <sortState xmlns:xlrd2="http://schemas.microsoft.com/office/spreadsheetml/2017/richdata2" ref="B33:N36">
    <sortCondition descending="1" ref="N33:N36"/>
  </sortState>
  <mergeCells count="6">
    <mergeCell ref="A37:O37"/>
    <mergeCell ref="A23:O23"/>
    <mergeCell ref="A30:O30"/>
    <mergeCell ref="A1:O1"/>
    <mergeCell ref="A21:O21"/>
    <mergeCell ref="A32:O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workbookViewId="0">
      <selection activeCell="O30" sqref="O30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6" bestFit="1" customWidth="1"/>
    <col min="12" max="12" width="11.42578125" customWidth="1"/>
    <col min="13" max="14" width="11.42578125" style="36" customWidth="1"/>
    <col min="15" max="15" width="12.5703125" style="36" bestFit="1" customWidth="1"/>
  </cols>
  <sheetData>
    <row r="1" spans="1:15" ht="15.75" thickBot="1" x14ac:dyDescent="0.3">
      <c r="A1" s="116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5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122</v>
      </c>
      <c r="N2" s="11" t="s">
        <v>6</v>
      </c>
      <c r="O2" s="11" t="s">
        <v>7</v>
      </c>
    </row>
    <row r="3" spans="1:15" x14ac:dyDescent="0.25">
      <c r="A3" s="23">
        <v>1</v>
      </c>
      <c r="B3" s="48" t="s">
        <v>84</v>
      </c>
      <c r="C3" s="12" t="s">
        <v>85</v>
      </c>
      <c r="D3" s="68">
        <v>240</v>
      </c>
      <c r="E3" s="69">
        <v>180</v>
      </c>
      <c r="F3" s="69">
        <v>180</v>
      </c>
      <c r="G3" s="69">
        <v>180</v>
      </c>
      <c r="H3" s="69">
        <v>240</v>
      </c>
      <c r="I3" s="69">
        <v>180</v>
      </c>
      <c r="J3" s="70">
        <v>180</v>
      </c>
      <c r="K3" s="26">
        <v>1380</v>
      </c>
      <c r="L3" s="12">
        <v>360</v>
      </c>
      <c r="M3" s="4">
        <v>273</v>
      </c>
      <c r="N3" s="4">
        <v>2013</v>
      </c>
      <c r="O3" s="4">
        <v>1000</v>
      </c>
    </row>
    <row r="4" spans="1:15" x14ac:dyDescent="0.25">
      <c r="A4" s="24">
        <v>2</v>
      </c>
      <c r="B4" s="49" t="s">
        <v>86</v>
      </c>
      <c r="C4" s="16" t="s">
        <v>87</v>
      </c>
      <c r="D4" s="71">
        <v>240</v>
      </c>
      <c r="E4" s="72">
        <v>180</v>
      </c>
      <c r="F4" s="72">
        <v>180</v>
      </c>
      <c r="G4" s="72">
        <v>180</v>
      </c>
      <c r="H4" s="72">
        <v>240</v>
      </c>
      <c r="I4" s="72">
        <v>180</v>
      </c>
      <c r="J4" s="73">
        <v>180</v>
      </c>
      <c r="K4" s="27">
        <v>1380</v>
      </c>
      <c r="L4" s="16">
        <v>360</v>
      </c>
      <c r="M4" s="50">
        <v>232</v>
      </c>
      <c r="N4" s="103">
        <v>1972</v>
      </c>
      <c r="O4" s="32">
        <f>(K4+((M4+L4)*30/($L$3+$M$3)))*1000/($K$3+30)</f>
        <v>998.62189506235075</v>
      </c>
    </row>
    <row r="5" spans="1:15" x14ac:dyDescent="0.25">
      <c r="A5" s="24">
        <v>3</v>
      </c>
      <c r="B5" s="6" t="s">
        <v>88</v>
      </c>
      <c r="C5" s="16" t="s">
        <v>89</v>
      </c>
      <c r="D5" s="71">
        <v>240</v>
      </c>
      <c r="E5" s="72">
        <v>180</v>
      </c>
      <c r="F5" s="72">
        <v>180</v>
      </c>
      <c r="G5" s="72">
        <v>180</v>
      </c>
      <c r="H5" s="72">
        <v>240</v>
      </c>
      <c r="I5" s="72">
        <v>180</v>
      </c>
      <c r="J5" s="73">
        <v>180</v>
      </c>
      <c r="K5" s="27">
        <v>1380</v>
      </c>
      <c r="L5" s="16">
        <v>313</v>
      </c>
      <c r="M5" s="9"/>
      <c r="N5" s="104">
        <v>1693</v>
      </c>
      <c r="O5" s="32">
        <f>(K5+((M5+L5)*30/($L$3+$M$3)))*1000/($K$3+30)</f>
        <v>989.2440590232261</v>
      </c>
    </row>
    <row r="6" spans="1:15" x14ac:dyDescent="0.25">
      <c r="A6" s="24">
        <v>4</v>
      </c>
      <c r="B6" s="8" t="s">
        <v>90</v>
      </c>
      <c r="C6" s="16" t="s">
        <v>91</v>
      </c>
      <c r="D6" s="71">
        <v>240</v>
      </c>
      <c r="E6" s="72">
        <v>180</v>
      </c>
      <c r="F6" s="72">
        <v>180</v>
      </c>
      <c r="G6" s="72">
        <v>180</v>
      </c>
      <c r="H6" s="72">
        <v>240</v>
      </c>
      <c r="I6" s="72">
        <v>180</v>
      </c>
      <c r="J6" s="73">
        <v>180</v>
      </c>
      <c r="K6" s="27">
        <v>1380</v>
      </c>
      <c r="L6" s="16">
        <v>119</v>
      </c>
      <c r="M6" s="9"/>
      <c r="N6" s="104">
        <v>1499</v>
      </c>
      <c r="O6" s="32">
        <f>(K6+((M6+L6)*30/($L$3+$M$3)))*1000/($K$3+30)</f>
        <v>982.72326980605692</v>
      </c>
    </row>
    <row r="7" spans="1:15" x14ac:dyDescent="0.25">
      <c r="A7" s="24">
        <v>5</v>
      </c>
      <c r="B7" s="8" t="s">
        <v>92</v>
      </c>
      <c r="C7" s="16" t="s">
        <v>93</v>
      </c>
      <c r="D7" s="71">
        <v>113</v>
      </c>
      <c r="E7" s="72">
        <v>180</v>
      </c>
      <c r="F7" s="72">
        <v>154</v>
      </c>
      <c r="G7" s="72">
        <v>180</v>
      </c>
      <c r="H7" s="72">
        <v>240</v>
      </c>
      <c r="I7" s="72">
        <v>180</v>
      </c>
      <c r="J7" s="73">
        <v>180</v>
      </c>
      <c r="K7" s="27">
        <v>1227</v>
      </c>
      <c r="L7" s="16"/>
      <c r="M7" s="9"/>
      <c r="N7" s="104">
        <v>1227</v>
      </c>
      <c r="O7" s="32">
        <f t="shared" ref="O7:O14" si="0">(K7+((M7+L7)*30/($L$3+$M$3)))*1000/($K$3+30)</f>
        <v>870.21276595744678</v>
      </c>
    </row>
    <row r="8" spans="1:15" x14ac:dyDescent="0.25">
      <c r="A8" s="24">
        <v>6</v>
      </c>
      <c r="B8" s="8" t="s">
        <v>94</v>
      </c>
      <c r="C8" s="16" t="s">
        <v>95</v>
      </c>
      <c r="D8" s="71">
        <v>180</v>
      </c>
      <c r="E8" s="72">
        <v>180</v>
      </c>
      <c r="F8" s="72">
        <v>180</v>
      </c>
      <c r="G8" s="72">
        <v>180</v>
      </c>
      <c r="H8" s="72">
        <v>93</v>
      </c>
      <c r="I8" s="72">
        <v>180</v>
      </c>
      <c r="J8" s="73">
        <v>180</v>
      </c>
      <c r="K8" s="27">
        <v>1173</v>
      </c>
      <c r="L8" s="16"/>
      <c r="M8" s="9"/>
      <c r="N8" s="104">
        <v>1173</v>
      </c>
      <c r="O8" s="32">
        <f t="shared" si="0"/>
        <v>831.91489361702122</v>
      </c>
    </row>
    <row r="9" spans="1:15" x14ac:dyDescent="0.25">
      <c r="A9" s="24">
        <v>7</v>
      </c>
      <c r="B9" s="8" t="s">
        <v>96</v>
      </c>
      <c r="C9" s="16" t="s">
        <v>97</v>
      </c>
      <c r="D9" s="71">
        <v>240</v>
      </c>
      <c r="E9" s="72">
        <v>180</v>
      </c>
      <c r="F9" s="72">
        <v>180</v>
      </c>
      <c r="G9" s="72">
        <v>158</v>
      </c>
      <c r="H9" s="72">
        <v>62</v>
      </c>
      <c r="I9" s="72">
        <v>180</v>
      </c>
      <c r="J9" s="73">
        <v>149</v>
      </c>
      <c r="K9" s="27">
        <v>1149</v>
      </c>
      <c r="L9" s="16"/>
      <c r="M9" s="9"/>
      <c r="N9" s="104">
        <v>1149</v>
      </c>
      <c r="O9" s="32">
        <f t="shared" si="0"/>
        <v>814.89361702127655</v>
      </c>
    </row>
    <row r="10" spans="1:15" x14ac:dyDescent="0.25">
      <c r="A10" s="24">
        <v>8</v>
      </c>
      <c r="B10" s="6" t="s">
        <v>98</v>
      </c>
      <c r="C10" s="16" t="s">
        <v>89</v>
      </c>
      <c r="D10" s="71">
        <v>203</v>
      </c>
      <c r="E10" s="72">
        <v>180</v>
      </c>
      <c r="F10" s="72">
        <v>165</v>
      </c>
      <c r="G10" s="72">
        <v>0</v>
      </c>
      <c r="H10" s="72">
        <v>118</v>
      </c>
      <c r="I10" s="72">
        <v>180</v>
      </c>
      <c r="J10" s="73">
        <v>180</v>
      </c>
      <c r="K10" s="27">
        <v>1026</v>
      </c>
      <c r="L10" s="16"/>
      <c r="M10" s="9"/>
      <c r="N10" s="104">
        <v>1026</v>
      </c>
      <c r="O10" s="32">
        <f t="shared" si="0"/>
        <v>727.65957446808511</v>
      </c>
    </row>
    <row r="11" spans="1:15" x14ac:dyDescent="0.25">
      <c r="A11" s="24">
        <v>9</v>
      </c>
      <c r="B11" s="8" t="s">
        <v>99</v>
      </c>
      <c r="C11" s="16" t="s">
        <v>100</v>
      </c>
      <c r="D11" s="71">
        <v>217</v>
      </c>
      <c r="E11" s="72">
        <v>180</v>
      </c>
      <c r="F11" s="72">
        <v>80</v>
      </c>
      <c r="G11" s="72">
        <v>180</v>
      </c>
      <c r="H11" s="72">
        <v>0</v>
      </c>
      <c r="I11" s="72">
        <v>0</v>
      </c>
      <c r="J11" s="73">
        <v>0</v>
      </c>
      <c r="K11" s="27">
        <v>657</v>
      </c>
      <c r="L11" s="16"/>
      <c r="M11" s="9"/>
      <c r="N11" s="104">
        <v>657</v>
      </c>
      <c r="O11" s="32">
        <f t="shared" si="0"/>
        <v>465.95744680851061</v>
      </c>
    </row>
    <row r="12" spans="1:15" x14ac:dyDescent="0.25">
      <c r="A12" s="24">
        <v>10</v>
      </c>
      <c r="B12" s="8" t="s">
        <v>101</v>
      </c>
      <c r="C12" s="16" t="s">
        <v>102</v>
      </c>
      <c r="D12" s="71">
        <v>164</v>
      </c>
      <c r="E12" s="72">
        <v>139</v>
      </c>
      <c r="F12" s="72">
        <v>127</v>
      </c>
      <c r="G12" s="72">
        <v>40</v>
      </c>
      <c r="H12" s="72">
        <v>0</v>
      </c>
      <c r="I12" s="72">
        <v>131</v>
      </c>
      <c r="J12" s="73">
        <v>0</v>
      </c>
      <c r="K12" s="27">
        <v>601</v>
      </c>
      <c r="L12" s="16"/>
      <c r="M12" s="9"/>
      <c r="N12" s="104">
        <v>601</v>
      </c>
      <c r="O12" s="32">
        <f t="shared" si="0"/>
        <v>426.24113475177307</v>
      </c>
    </row>
    <row r="13" spans="1:15" x14ac:dyDescent="0.25">
      <c r="A13" s="24">
        <v>11</v>
      </c>
      <c r="B13" s="6" t="s">
        <v>103</v>
      </c>
      <c r="C13" s="16" t="s">
        <v>104</v>
      </c>
      <c r="D13" s="71">
        <v>196</v>
      </c>
      <c r="E13" s="72">
        <v>117</v>
      </c>
      <c r="F13" s="72">
        <v>180</v>
      </c>
      <c r="G13" s="72">
        <v>0</v>
      </c>
      <c r="H13" s="72">
        <v>0</v>
      </c>
      <c r="I13" s="72">
        <v>0</v>
      </c>
      <c r="J13" s="73">
        <v>0</v>
      </c>
      <c r="K13" s="27">
        <v>493</v>
      </c>
      <c r="L13" s="16"/>
      <c r="M13" s="9"/>
      <c r="N13" s="104">
        <v>493</v>
      </c>
      <c r="O13" s="32">
        <f t="shared" si="0"/>
        <v>349.64539007092196</v>
      </c>
    </row>
    <row r="14" spans="1:15" ht="15.75" thickBot="1" x14ac:dyDescent="0.3">
      <c r="A14" s="24">
        <v>12</v>
      </c>
      <c r="B14" s="8" t="s">
        <v>105</v>
      </c>
      <c r="C14" s="16" t="s">
        <v>106</v>
      </c>
      <c r="D14" s="71">
        <v>157</v>
      </c>
      <c r="E14" s="72">
        <v>180</v>
      </c>
      <c r="F14" s="72">
        <v>99</v>
      </c>
      <c r="G14" s="72">
        <v>0</v>
      </c>
      <c r="H14" s="72">
        <v>0</v>
      </c>
      <c r="I14" s="72">
        <v>0</v>
      </c>
      <c r="J14" s="73">
        <v>0</v>
      </c>
      <c r="K14" s="27">
        <v>436</v>
      </c>
      <c r="L14" s="16"/>
      <c r="M14" s="9"/>
      <c r="N14" s="104">
        <v>436</v>
      </c>
      <c r="O14" s="32">
        <f t="shared" si="0"/>
        <v>309.21985815602835</v>
      </c>
    </row>
    <row r="15" spans="1:15" ht="15.75" thickBot="1" x14ac:dyDescent="0.3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1:15" ht="15.75" thickBot="1" x14ac:dyDescent="0.3"/>
    <row r="17" spans="1:15" ht="15.75" thickBot="1" x14ac:dyDescent="0.3">
      <c r="A17" s="116" t="s">
        <v>79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</row>
    <row r="18" spans="1:15" ht="15.75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/>
      <c r="N18" s="11" t="s">
        <v>6</v>
      </c>
      <c r="O18" s="11" t="s">
        <v>7</v>
      </c>
    </row>
    <row r="19" spans="1:15" x14ac:dyDescent="0.25">
      <c r="A19" s="23">
        <v>1</v>
      </c>
      <c r="B19" s="3" t="s">
        <v>107</v>
      </c>
      <c r="C19" s="12" t="s">
        <v>108</v>
      </c>
      <c r="D19" s="18">
        <v>180</v>
      </c>
      <c r="E19" s="19">
        <v>160</v>
      </c>
      <c r="F19" s="19">
        <v>180</v>
      </c>
      <c r="G19" s="19">
        <v>180</v>
      </c>
      <c r="H19" s="19">
        <v>240</v>
      </c>
      <c r="I19" s="19">
        <v>180</v>
      </c>
      <c r="J19" s="20">
        <v>180</v>
      </c>
      <c r="K19" s="27">
        <v>1300</v>
      </c>
      <c r="L19" s="53"/>
      <c r="M19" s="27"/>
      <c r="N19" s="27">
        <v>1300</v>
      </c>
      <c r="O19" s="4">
        <v>1000</v>
      </c>
    </row>
    <row r="20" spans="1:15" x14ac:dyDescent="0.25">
      <c r="A20" s="24">
        <v>2</v>
      </c>
      <c r="B20" s="8" t="s">
        <v>109</v>
      </c>
      <c r="C20" s="9" t="s">
        <v>110</v>
      </c>
      <c r="D20" s="21">
        <v>180</v>
      </c>
      <c r="E20" s="17">
        <v>180</v>
      </c>
      <c r="F20" s="17">
        <v>180</v>
      </c>
      <c r="G20" s="17">
        <v>180</v>
      </c>
      <c r="H20" s="17">
        <v>240</v>
      </c>
      <c r="I20" s="17">
        <v>115</v>
      </c>
      <c r="J20" s="17">
        <v>180</v>
      </c>
      <c r="K20" s="27">
        <v>1255</v>
      </c>
      <c r="L20" s="7"/>
      <c r="M20" s="9"/>
      <c r="N20" s="27">
        <v>1255</v>
      </c>
      <c r="O20" s="32">
        <f>N20*1000/$K$19</f>
        <v>965.38461538461536</v>
      </c>
    </row>
    <row r="21" spans="1:15" x14ac:dyDescent="0.25">
      <c r="A21" s="24">
        <v>3</v>
      </c>
      <c r="B21" s="8" t="s">
        <v>111</v>
      </c>
      <c r="C21" s="9" t="s">
        <v>112</v>
      </c>
      <c r="D21" s="21">
        <v>180</v>
      </c>
      <c r="E21" s="17">
        <v>131</v>
      </c>
      <c r="F21" s="17">
        <v>180</v>
      </c>
      <c r="G21" s="17">
        <v>180</v>
      </c>
      <c r="H21" s="17">
        <v>240</v>
      </c>
      <c r="I21" s="17">
        <v>104</v>
      </c>
      <c r="J21" s="22">
        <v>180</v>
      </c>
      <c r="K21" s="27">
        <v>1195</v>
      </c>
      <c r="L21" s="6"/>
      <c r="M21" s="9"/>
      <c r="N21" s="27">
        <v>1195</v>
      </c>
      <c r="O21" s="32">
        <f t="shared" ref="O21:O22" si="1">N21*1000/$K$19</f>
        <v>919.23076923076928</v>
      </c>
    </row>
    <row r="22" spans="1:15" ht="15.75" thickBot="1" x14ac:dyDescent="0.3">
      <c r="A22" s="24">
        <v>4</v>
      </c>
      <c r="B22" s="8" t="s">
        <v>113</v>
      </c>
      <c r="C22" s="7" t="s">
        <v>114</v>
      </c>
      <c r="D22" s="21">
        <v>164</v>
      </c>
      <c r="E22" s="17">
        <v>81</v>
      </c>
      <c r="F22" s="17">
        <v>78</v>
      </c>
      <c r="G22" s="17">
        <v>180</v>
      </c>
      <c r="H22" s="17">
        <v>0</v>
      </c>
      <c r="I22" s="17">
        <v>0</v>
      </c>
      <c r="J22" s="22">
        <v>0</v>
      </c>
      <c r="K22" s="27">
        <v>503</v>
      </c>
      <c r="L22" s="6"/>
      <c r="M22" s="9"/>
      <c r="N22" s="27">
        <v>503</v>
      </c>
      <c r="O22" s="32">
        <f t="shared" si="1"/>
        <v>386.92307692307691</v>
      </c>
    </row>
    <row r="23" spans="1:15" ht="15.75" thickBot="1" x14ac:dyDescent="0.3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5"/>
    </row>
    <row r="24" spans="1:15" ht="15.75" thickBot="1" x14ac:dyDescent="0.3"/>
    <row r="25" spans="1:15" ht="15.75" thickBot="1" x14ac:dyDescent="0.3">
      <c r="A25" s="116" t="s">
        <v>80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</row>
    <row r="26" spans="1:15" ht="15.75" thickBot="1" x14ac:dyDescent="0.3">
      <c r="A26" s="1" t="s">
        <v>0</v>
      </c>
      <c r="B26" s="2" t="s">
        <v>1</v>
      </c>
      <c r="C26" s="11" t="s">
        <v>2</v>
      </c>
      <c r="D26" s="14">
        <v>1</v>
      </c>
      <c r="E26" s="13">
        <v>2</v>
      </c>
      <c r="F26" s="13">
        <v>3</v>
      </c>
      <c r="G26" s="13">
        <v>4</v>
      </c>
      <c r="H26" s="13">
        <v>5</v>
      </c>
      <c r="I26" s="13">
        <v>6</v>
      </c>
      <c r="J26" s="15">
        <v>7</v>
      </c>
      <c r="K26" s="11" t="s">
        <v>3</v>
      </c>
      <c r="L26" s="11"/>
      <c r="M26" s="11"/>
      <c r="N26" s="11" t="s">
        <v>6</v>
      </c>
      <c r="O26" s="11" t="s">
        <v>7</v>
      </c>
    </row>
    <row r="27" spans="1:15" x14ac:dyDescent="0.25">
      <c r="A27" s="23">
        <v>1</v>
      </c>
      <c r="B27" s="3" t="s">
        <v>115</v>
      </c>
      <c r="C27" s="12" t="s">
        <v>116</v>
      </c>
      <c r="D27" s="18">
        <v>180</v>
      </c>
      <c r="E27" s="19">
        <v>180</v>
      </c>
      <c r="F27" s="19">
        <v>180</v>
      </c>
      <c r="G27" s="19">
        <v>180</v>
      </c>
      <c r="H27" s="19">
        <v>240</v>
      </c>
      <c r="I27" s="19">
        <v>180</v>
      </c>
      <c r="J27" s="20">
        <v>180</v>
      </c>
      <c r="K27" s="27">
        <v>1320</v>
      </c>
      <c r="L27" s="5"/>
      <c r="M27" s="30"/>
      <c r="N27" s="30">
        <v>1320</v>
      </c>
      <c r="O27" s="4">
        <v>1000</v>
      </c>
    </row>
    <row r="28" spans="1:15" x14ac:dyDescent="0.25">
      <c r="A28" s="24">
        <v>2</v>
      </c>
      <c r="B28" s="49" t="s">
        <v>117</v>
      </c>
      <c r="C28" s="16" t="s">
        <v>118</v>
      </c>
      <c r="D28" s="21">
        <v>180</v>
      </c>
      <c r="E28" s="17">
        <v>158</v>
      </c>
      <c r="F28" s="17">
        <v>180</v>
      </c>
      <c r="G28" s="17">
        <v>180</v>
      </c>
      <c r="H28" s="17">
        <v>240</v>
      </c>
      <c r="I28" s="17">
        <v>180</v>
      </c>
      <c r="J28" s="22">
        <v>180</v>
      </c>
      <c r="K28" s="27">
        <v>1298</v>
      </c>
      <c r="L28" s="6"/>
      <c r="M28" s="9"/>
      <c r="N28" s="104">
        <v>1298</v>
      </c>
      <c r="O28" s="32">
        <f>N28*1000/$K$19</f>
        <v>998.46153846153845</v>
      </c>
    </row>
    <row r="29" spans="1:15" x14ac:dyDescent="0.25">
      <c r="A29" s="24">
        <v>3</v>
      </c>
      <c r="B29" s="6" t="s">
        <v>119</v>
      </c>
      <c r="C29" s="7" t="s">
        <v>120</v>
      </c>
      <c r="D29" s="21">
        <v>180</v>
      </c>
      <c r="E29" s="17">
        <v>180</v>
      </c>
      <c r="F29" s="17">
        <v>150</v>
      </c>
      <c r="G29" s="17">
        <v>109</v>
      </c>
      <c r="H29" s="17">
        <v>190</v>
      </c>
      <c r="I29" s="17">
        <v>0</v>
      </c>
      <c r="J29" s="22">
        <v>0</v>
      </c>
      <c r="K29" s="27">
        <v>809</v>
      </c>
      <c r="L29" s="6"/>
      <c r="M29" s="9"/>
      <c r="N29" s="104">
        <v>809</v>
      </c>
      <c r="O29" s="32">
        <f t="shared" ref="O29:O30" si="2">N29*1000/$K$19</f>
        <v>622.30769230769226</v>
      </c>
    </row>
    <row r="30" spans="1:15" ht="15.75" thickBot="1" x14ac:dyDescent="0.3">
      <c r="A30" s="24">
        <v>4</v>
      </c>
      <c r="B30" s="8" t="s">
        <v>121</v>
      </c>
      <c r="C30" s="9" t="s">
        <v>60</v>
      </c>
      <c r="D30" s="21">
        <v>180</v>
      </c>
      <c r="E30" s="17">
        <v>20</v>
      </c>
      <c r="F30" s="17">
        <v>29</v>
      </c>
      <c r="G30" s="17">
        <v>0</v>
      </c>
      <c r="H30" s="17">
        <v>0</v>
      </c>
      <c r="I30" s="17">
        <v>0</v>
      </c>
      <c r="J30" s="22">
        <v>0</v>
      </c>
      <c r="K30" s="27">
        <v>229</v>
      </c>
      <c r="L30" s="6"/>
      <c r="M30" s="9"/>
      <c r="N30" s="104">
        <v>229</v>
      </c>
      <c r="O30" s="32">
        <f t="shared" si="2"/>
        <v>176.15384615384616</v>
      </c>
    </row>
    <row r="31" spans="1:15" ht="15.75" thickBot="1" x14ac:dyDescent="0.3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5"/>
    </row>
    <row r="33" spans="3:15" x14ac:dyDescent="0.25">
      <c r="C33"/>
      <c r="J33" s="36"/>
      <c r="K33" s="36"/>
      <c r="M33"/>
      <c r="N33"/>
      <c r="O33"/>
    </row>
    <row r="34" spans="3:15" x14ac:dyDescent="0.25">
      <c r="C34"/>
      <c r="J34" s="36"/>
      <c r="K34" s="36"/>
      <c r="M34"/>
      <c r="N34"/>
      <c r="O34"/>
    </row>
    <row r="35" spans="3:15" x14ac:dyDescent="0.25">
      <c r="C35"/>
      <c r="J35" s="36"/>
      <c r="K35" s="36"/>
      <c r="M35"/>
      <c r="N35"/>
      <c r="O35"/>
    </row>
    <row r="36" spans="3:15" x14ac:dyDescent="0.25">
      <c r="C36"/>
      <c r="J36" s="36"/>
      <c r="K36" s="36"/>
      <c r="M36"/>
      <c r="N36"/>
      <c r="O36"/>
    </row>
    <row r="37" spans="3:15" x14ac:dyDescent="0.25">
      <c r="C37"/>
      <c r="J37" s="36"/>
      <c r="K37" s="36"/>
      <c r="M37"/>
      <c r="N37"/>
      <c r="O37"/>
    </row>
    <row r="38" spans="3:15" x14ac:dyDescent="0.25">
      <c r="C38"/>
      <c r="J38" s="36"/>
      <c r="K38" s="36"/>
      <c r="M38"/>
      <c r="N38"/>
      <c r="O38"/>
    </row>
    <row r="39" spans="3:15" x14ac:dyDescent="0.25">
      <c r="C39"/>
      <c r="J39" s="36"/>
      <c r="K39" s="36"/>
      <c r="M39"/>
      <c r="N39"/>
      <c r="O39"/>
    </row>
    <row r="40" spans="3:15" x14ac:dyDescent="0.25">
      <c r="C40"/>
      <c r="J40" s="36"/>
      <c r="K40" s="36"/>
      <c r="M40"/>
      <c r="N40"/>
      <c r="O40"/>
    </row>
  </sheetData>
  <mergeCells count="6">
    <mergeCell ref="A31:O31"/>
    <mergeCell ref="A1:O1"/>
    <mergeCell ref="A15:O15"/>
    <mergeCell ref="A17:O17"/>
    <mergeCell ref="A23:O23"/>
    <mergeCell ref="A25:O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workbookViewId="0">
      <selection activeCell="B13" sqref="B13:C13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6" bestFit="1" customWidth="1"/>
    <col min="12" max="12" width="11.42578125" customWidth="1"/>
    <col min="13" max="13" width="11.42578125" style="36" customWidth="1"/>
    <col min="14" max="14" width="13.5703125" style="36" bestFit="1" customWidth="1"/>
  </cols>
  <sheetData>
    <row r="1" spans="1:14" ht="15.75" thickBot="1" x14ac:dyDescent="0.3">
      <c r="A1" s="116" t="s">
        <v>81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3">
        <v>1</v>
      </c>
      <c r="B3" s="48" t="s">
        <v>15</v>
      </c>
      <c r="C3" s="12" t="s">
        <v>31</v>
      </c>
      <c r="D3" s="68">
        <v>240</v>
      </c>
      <c r="E3" s="69">
        <v>240</v>
      </c>
      <c r="F3" s="69">
        <v>180</v>
      </c>
      <c r="G3" s="69">
        <v>180</v>
      </c>
      <c r="H3" s="69">
        <v>180</v>
      </c>
      <c r="I3" s="69">
        <v>180</v>
      </c>
      <c r="J3" s="70">
        <v>180</v>
      </c>
      <c r="K3" s="26">
        <f>SUM(D3:J3)</f>
        <v>1380</v>
      </c>
      <c r="L3" s="12"/>
      <c r="M3" s="26">
        <v>1380</v>
      </c>
      <c r="N3" s="30">
        <v>1000</v>
      </c>
    </row>
    <row r="4" spans="1:14" x14ac:dyDescent="0.25">
      <c r="A4" s="24">
        <v>2</v>
      </c>
      <c r="B4" s="49" t="s">
        <v>44</v>
      </c>
      <c r="C4" s="16" t="s">
        <v>50</v>
      </c>
      <c r="D4" s="71">
        <v>240</v>
      </c>
      <c r="E4" s="72">
        <v>240</v>
      </c>
      <c r="F4" s="72">
        <v>180</v>
      </c>
      <c r="G4" s="72">
        <v>176</v>
      </c>
      <c r="H4" s="72">
        <v>180</v>
      </c>
      <c r="I4" s="72">
        <v>180</v>
      </c>
      <c r="J4" s="73">
        <v>180</v>
      </c>
      <c r="K4" s="27">
        <f t="shared" ref="K4:K15" si="0">SUM(D4:J4)</f>
        <v>1376</v>
      </c>
      <c r="L4" s="16"/>
      <c r="M4" s="50">
        <v>1376</v>
      </c>
      <c r="N4" s="32">
        <f>M4*1000/$M$3</f>
        <v>997.10144927536237</v>
      </c>
    </row>
    <row r="5" spans="1:14" x14ac:dyDescent="0.25">
      <c r="A5" s="24">
        <v>3</v>
      </c>
      <c r="B5" s="6" t="s">
        <v>41</v>
      </c>
      <c r="C5" s="16" t="s">
        <v>46</v>
      </c>
      <c r="D5" s="71">
        <v>240</v>
      </c>
      <c r="E5" s="72">
        <v>236</v>
      </c>
      <c r="F5" s="72">
        <v>180</v>
      </c>
      <c r="G5" s="72">
        <v>180</v>
      </c>
      <c r="H5" s="72">
        <v>180</v>
      </c>
      <c r="I5" s="72">
        <v>179</v>
      </c>
      <c r="J5" s="73">
        <v>180</v>
      </c>
      <c r="K5" s="27">
        <f t="shared" si="0"/>
        <v>1375</v>
      </c>
      <c r="L5" s="16"/>
      <c r="M5" s="9">
        <v>1375</v>
      </c>
      <c r="N5" s="32">
        <f t="shared" ref="N5:N14" si="1">M5*1000/$M$3</f>
        <v>996.37681159420288</v>
      </c>
    </row>
    <row r="6" spans="1:14" x14ac:dyDescent="0.25">
      <c r="A6" s="24">
        <v>4</v>
      </c>
      <c r="B6" s="8" t="s">
        <v>42</v>
      </c>
      <c r="C6" s="16" t="s">
        <v>51</v>
      </c>
      <c r="D6" s="71">
        <v>240</v>
      </c>
      <c r="E6" s="72">
        <v>233</v>
      </c>
      <c r="F6" s="72">
        <v>180</v>
      </c>
      <c r="G6" s="72">
        <v>180</v>
      </c>
      <c r="H6" s="72">
        <v>180</v>
      </c>
      <c r="I6" s="72">
        <v>180</v>
      </c>
      <c r="J6" s="73">
        <v>180</v>
      </c>
      <c r="K6" s="27">
        <f t="shared" si="0"/>
        <v>1373</v>
      </c>
      <c r="L6" s="16"/>
      <c r="M6" s="9">
        <v>1373</v>
      </c>
      <c r="N6" s="32">
        <f t="shared" si="1"/>
        <v>994.92753623188401</v>
      </c>
    </row>
    <row r="7" spans="1:14" x14ac:dyDescent="0.25">
      <c r="A7" s="24">
        <v>5</v>
      </c>
      <c r="B7" s="8" t="s">
        <v>18</v>
      </c>
      <c r="C7" s="16" t="s">
        <v>33</v>
      </c>
      <c r="D7" s="71">
        <v>240</v>
      </c>
      <c r="E7" s="72">
        <v>240</v>
      </c>
      <c r="F7" s="72">
        <v>180</v>
      </c>
      <c r="G7" s="72">
        <v>109</v>
      </c>
      <c r="H7" s="72">
        <v>161</v>
      </c>
      <c r="I7" s="72">
        <v>180</v>
      </c>
      <c r="J7" s="73">
        <v>180</v>
      </c>
      <c r="K7" s="27">
        <f t="shared" si="0"/>
        <v>1290</v>
      </c>
      <c r="L7" s="16"/>
      <c r="M7" s="9">
        <v>1290</v>
      </c>
      <c r="N7" s="32">
        <f t="shared" si="1"/>
        <v>934.78260869565213</v>
      </c>
    </row>
    <row r="8" spans="1:14" x14ac:dyDescent="0.25">
      <c r="A8" s="24">
        <v>6</v>
      </c>
      <c r="B8" s="8" t="s">
        <v>16</v>
      </c>
      <c r="C8" s="16" t="s">
        <v>30</v>
      </c>
      <c r="D8" s="71">
        <v>240</v>
      </c>
      <c r="E8" s="72">
        <v>124</v>
      </c>
      <c r="F8" s="72">
        <v>180</v>
      </c>
      <c r="G8" s="72">
        <v>180</v>
      </c>
      <c r="H8" s="72">
        <v>180</v>
      </c>
      <c r="I8" s="72">
        <v>180</v>
      </c>
      <c r="J8" s="73">
        <v>180</v>
      </c>
      <c r="K8" s="27">
        <f t="shared" si="0"/>
        <v>1264</v>
      </c>
      <c r="L8" s="16"/>
      <c r="M8" s="9">
        <v>1264</v>
      </c>
      <c r="N8" s="32">
        <f t="shared" si="1"/>
        <v>915.94202898550725</v>
      </c>
    </row>
    <row r="9" spans="1:14" x14ac:dyDescent="0.25">
      <c r="A9" s="24">
        <v>7</v>
      </c>
      <c r="B9" s="6" t="s">
        <v>61</v>
      </c>
      <c r="C9" s="16" t="s">
        <v>68</v>
      </c>
      <c r="D9" s="71">
        <v>240</v>
      </c>
      <c r="E9" s="72">
        <v>11</v>
      </c>
      <c r="F9" s="72">
        <v>180</v>
      </c>
      <c r="G9" s="72">
        <v>180</v>
      </c>
      <c r="H9" s="72">
        <v>180</v>
      </c>
      <c r="I9" s="72">
        <v>180</v>
      </c>
      <c r="J9" s="73">
        <v>180</v>
      </c>
      <c r="K9" s="27">
        <f t="shared" si="0"/>
        <v>1151</v>
      </c>
      <c r="L9" s="16"/>
      <c r="M9" s="9">
        <v>1151</v>
      </c>
      <c r="N9" s="32">
        <f t="shared" si="1"/>
        <v>834.05797101449275</v>
      </c>
    </row>
    <row r="10" spans="1:14" x14ac:dyDescent="0.25">
      <c r="A10" s="24">
        <v>8</v>
      </c>
      <c r="B10" s="6" t="s">
        <v>5</v>
      </c>
      <c r="C10" s="16" t="s">
        <v>29</v>
      </c>
      <c r="D10" s="71">
        <v>240</v>
      </c>
      <c r="E10" s="72">
        <v>28</v>
      </c>
      <c r="F10" s="72">
        <v>180</v>
      </c>
      <c r="G10" s="72">
        <v>135</v>
      </c>
      <c r="H10" s="72">
        <v>180</v>
      </c>
      <c r="I10" s="72">
        <v>180</v>
      </c>
      <c r="J10" s="73">
        <v>86</v>
      </c>
      <c r="K10" s="27">
        <f t="shared" si="0"/>
        <v>1029</v>
      </c>
      <c r="L10" s="16"/>
      <c r="M10" s="9">
        <v>1029</v>
      </c>
      <c r="N10" s="32">
        <f t="shared" si="1"/>
        <v>745.6521739130435</v>
      </c>
    </row>
    <row r="11" spans="1:14" x14ac:dyDescent="0.25">
      <c r="A11" s="24">
        <v>9</v>
      </c>
      <c r="B11" s="6" t="s">
        <v>20</v>
      </c>
      <c r="C11" s="16" t="s">
        <v>34</v>
      </c>
      <c r="D11" s="71">
        <v>171</v>
      </c>
      <c r="E11" s="72">
        <v>181</v>
      </c>
      <c r="F11" s="72">
        <v>180</v>
      </c>
      <c r="G11" s="72">
        <v>180</v>
      </c>
      <c r="H11" s="72">
        <v>92</v>
      </c>
      <c r="I11" s="72">
        <v>92</v>
      </c>
      <c r="J11" s="73">
        <v>39</v>
      </c>
      <c r="K11" s="27">
        <f t="shared" si="0"/>
        <v>935</v>
      </c>
      <c r="L11" s="16"/>
      <c r="M11" s="9">
        <v>935</v>
      </c>
      <c r="N11" s="32">
        <f t="shared" si="1"/>
        <v>677.536231884058</v>
      </c>
    </row>
    <row r="12" spans="1:14" x14ac:dyDescent="0.25">
      <c r="A12" s="24">
        <v>10</v>
      </c>
      <c r="B12" s="6" t="s">
        <v>62</v>
      </c>
      <c r="C12" s="16" t="s">
        <v>69</v>
      </c>
      <c r="D12" s="71">
        <v>143</v>
      </c>
      <c r="E12" s="72">
        <v>0</v>
      </c>
      <c r="F12" s="72">
        <v>180</v>
      </c>
      <c r="G12" s="72">
        <v>137</v>
      </c>
      <c r="H12" s="72">
        <v>7</v>
      </c>
      <c r="I12" s="72"/>
      <c r="J12" s="73"/>
      <c r="K12" s="27">
        <f t="shared" si="0"/>
        <v>467</v>
      </c>
      <c r="L12" s="16"/>
      <c r="M12" s="9">
        <v>467</v>
      </c>
      <c r="N12" s="32">
        <f t="shared" si="1"/>
        <v>338.40579710144925</v>
      </c>
    </row>
    <row r="13" spans="1:14" x14ac:dyDescent="0.25">
      <c r="A13" s="24">
        <v>11</v>
      </c>
      <c r="B13" s="8" t="s">
        <v>134</v>
      </c>
      <c r="C13" s="16" t="s">
        <v>135</v>
      </c>
      <c r="D13" s="71">
        <v>240</v>
      </c>
      <c r="E13" s="72">
        <v>0</v>
      </c>
      <c r="F13" s="72"/>
      <c r="G13" s="72"/>
      <c r="H13" s="72"/>
      <c r="I13" s="72"/>
      <c r="J13" s="73"/>
      <c r="K13" s="27">
        <f t="shared" si="0"/>
        <v>240</v>
      </c>
      <c r="L13" s="16"/>
      <c r="M13" s="9">
        <v>240</v>
      </c>
      <c r="N13" s="32">
        <f t="shared" si="1"/>
        <v>173.91304347826087</v>
      </c>
    </row>
    <row r="14" spans="1:14" x14ac:dyDescent="0.25">
      <c r="A14" s="24">
        <v>12</v>
      </c>
      <c r="B14" s="8" t="s">
        <v>17</v>
      </c>
      <c r="C14" s="16" t="s">
        <v>32</v>
      </c>
      <c r="D14" s="71">
        <v>240</v>
      </c>
      <c r="E14" s="72">
        <v>0</v>
      </c>
      <c r="F14" s="72"/>
      <c r="G14" s="72"/>
      <c r="H14" s="72"/>
      <c r="I14" s="72"/>
      <c r="J14" s="73"/>
      <c r="K14" s="27">
        <f t="shared" si="0"/>
        <v>240</v>
      </c>
      <c r="L14" s="16"/>
      <c r="M14" s="9">
        <v>240</v>
      </c>
      <c r="N14" s="32">
        <f t="shared" si="1"/>
        <v>173.91304347826087</v>
      </c>
    </row>
    <row r="15" spans="1:14" ht="15.75" thickBot="1" x14ac:dyDescent="0.3">
      <c r="A15" s="24">
        <v>13</v>
      </c>
      <c r="B15" s="8" t="s">
        <v>45</v>
      </c>
      <c r="C15" s="16" t="s">
        <v>49</v>
      </c>
      <c r="D15" s="71">
        <v>0</v>
      </c>
      <c r="E15" s="72"/>
      <c r="F15" s="72"/>
      <c r="G15" s="72"/>
      <c r="H15" s="72"/>
      <c r="I15" s="72"/>
      <c r="J15" s="73"/>
      <c r="K15" s="27">
        <f t="shared" si="0"/>
        <v>0</v>
      </c>
      <c r="L15" s="16"/>
      <c r="M15" s="9">
        <v>0</v>
      </c>
      <c r="N15" s="32">
        <f>M15*1000/$M$3</f>
        <v>0</v>
      </c>
    </row>
    <row r="16" spans="1:14" ht="15.75" thickBot="1" x14ac:dyDescent="0.3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ht="15.75" thickBot="1" x14ac:dyDescent="0.3"/>
    <row r="18" spans="1:14" ht="15.75" thickBot="1" x14ac:dyDescent="0.3">
      <c r="A18" s="116" t="s">
        <v>82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</row>
    <row r="19" spans="1:14" ht="15.75" thickBot="1" x14ac:dyDescent="0.3">
      <c r="A19" s="1" t="s">
        <v>0</v>
      </c>
      <c r="B19" s="2" t="s">
        <v>1</v>
      </c>
      <c r="C19" s="11" t="s">
        <v>2</v>
      </c>
      <c r="D19" s="14">
        <v>1</v>
      </c>
      <c r="E19" s="13">
        <v>2</v>
      </c>
      <c r="F19" s="13">
        <v>3</v>
      </c>
      <c r="G19" s="13">
        <v>4</v>
      </c>
      <c r="H19" s="13">
        <v>5</v>
      </c>
      <c r="I19" s="13">
        <v>6</v>
      </c>
      <c r="J19" s="15">
        <v>7</v>
      </c>
      <c r="K19" s="11" t="s">
        <v>3</v>
      </c>
      <c r="L19" s="11" t="s">
        <v>4</v>
      </c>
      <c r="M19" s="11" t="s">
        <v>6</v>
      </c>
      <c r="N19" s="11" t="s">
        <v>7</v>
      </c>
    </row>
    <row r="20" spans="1:14" x14ac:dyDescent="0.25">
      <c r="A20" s="23">
        <v>1</v>
      </c>
      <c r="B20" s="3" t="s">
        <v>113</v>
      </c>
      <c r="C20" s="12" t="s">
        <v>114</v>
      </c>
      <c r="D20" s="18">
        <v>240</v>
      </c>
      <c r="E20" s="19">
        <v>240</v>
      </c>
      <c r="F20" s="19">
        <v>180</v>
      </c>
      <c r="G20" s="19">
        <v>180</v>
      </c>
      <c r="H20" s="19">
        <v>180</v>
      </c>
      <c r="I20" s="19">
        <v>180</v>
      </c>
      <c r="J20" s="20">
        <v>180</v>
      </c>
      <c r="K20" s="27">
        <v>1380</v>
      </c>
      <c r="L20" s="53"/>
      <c r="M20" s="27">
        <v>1380</v>
      </c>
      <c r="N20" s="30">
        <v>1000</v>
      </c>
    </row>
    <row r="21" spans="1:14" x14ac:dyDescent="0.25">
      <c r="A21" s="24">
        <v>2</v>
      </c>
      <c r="B21" s="49" t="s">
        <v>123</v>
      </c>
      <c r="C21" s="16" t="s">
        <v>124</v>
      </c>
      <c r="D21" s="21">
        <v>222</v>
      </c>
      <c r="E21" s="17">
        <v>240</v>
      </c>
      <c r="F21" s="17">
        <v>180</v>
      </c>
      <c r="G21" s="17">
        <v>180</v>
      </c>
      <c r="H21" s="17">
        <v>180</v>
      </c>
      <c r="I21" s="17">
        <v>180</v>
      </c>
      <c r="J21" s="17">
        <v>180</v>
      </c>
      <c r="K21" s="27">
        <v>1362</v>
      </c>
      <c r="L21" s="7"/>
      <c r="M21" s="27">
        <v>1362</v>
      </c>
      <c r="N21" s="32">
        <f>M21*1000/$M$20</f>
        <v>986.95652173913038</v>
      </c>
    </row>
    <row r="22" spans="1:14" x14ac:dyDescent="0.25">
      <c r="A22" s="24">
        <v>3</v>
      </c>
      <c r="B22" s="49" t="s">
        <v>125</v>
      </c>
      <c r="C22" s="16" t="s">
        <v>126</v>
      </c>
      <c r="D22" s="21">
        <v>240</v>
      </c>
      <c r="E22" s="17">
        <v>240</v>
      </c>
      <c r="F22" s="17">
        <v>180</v>
      </c>
      <c r="G22" s="17">
        <v>180</v>
      </c>
      <c r="H22" s="17">
        <v>180</v>
      </c>
      <c r="I22" s="17">
        <v>162</v>
      </c>
      <c r="J22" s="17">
        <v>180</v>
      </c>
      <c r="K22" s="27">
        <v>1362</v>
      </c>
      <c r="L22" s="7"/>
      <c r="M22" s="27">
        <v>1362</v>
      </c>
      <c r="N22" s="32">
        <f t="shared" ref="N22:N25" si="2">M22*1000/$M$20</f>
        <v>986.95652173913038</v>
      </c>
    </row>
    <row r="23" spans="1:14" x14ac:dyDescent="0.25">
      <c r="A23" s="24">
        <v>4</v>
      </c>
      <c r="B23" s="49" t="s">
        <v>109</v>
      </c>
      <c r="C23" s="16" t="s">
        <v>110</v>
      </c>
      <c r="D23" s="21">
        <v>238</v>
      </c>
      <c r="E23" s="17">
        <v>222</v>
      </c>
      <c r="F23" s="17">
        <v>180</v>
      </c>
      <c r="G23" s="17">
        <v>156</v>
      </c>
      <c r="H23" s="17">
        <v>180</v>
      </c>
      <c r="I23" s="17">
        <v>180</v>
      </c>
      <c r="J23" s="17">
        <v>158</v>
      </c>
      <c r="K23" s="27">
        <v>1314</v>
      </c>
      <c r="L23" s="7"/>
      <c r="M23" s="27">
        <v>1314</v>
      </c>
      <c r="N23" s="32">
        <f t="shared" si="2"/>
        <v>952.17391304347825</v>
      </c>
    </row>
    <row r="24" spans="1:14" x14ac:dyDescent="0.25">
      <c r="A24" s="24">
        <v>5</v>
      </c>
      <c r="B24" s="8" t="s">
        <v>111</v>
      </c>
      <c r="C24" s="9" t="s">
        <v>112</v>
      </c>
      <c r="D24" s="21">
        <v>169</v>
      </c>
      <c r="E24" s="17">
        <v>240</v>
      </c>
      <c r="F24" s="17">
        <v>180</v>
      </c>
      <c r="G24" s="17">
        <v>180</v>
      </c>
      <c r="H24" s="17">
        <v>164</v>
      </c>
      <c r="I24" s="17">
        <v>180</v>
      </c>
      <c r="J24" s="17">
        <v>180</v>
      </c>
      <c r="K24" s="27">
        <v>1293</v>
      </c>
      <c r="L24" s="7"/>
      <c r="M24" s="27">
        <v>1293</v>
      </c>
      <c r="N24" s="32">
        <f t="shared" si="2"/>
        <v>936.95652173913038</v>
      </c>
    </row>
    <row r="25" spans="1:14" ht="15.75" thickBot="1" x14ac:dyDescent="0.3">
      <c r="A25" s="24">
        <v>6</v>
      </c>
      <c r="B25" s="8" t="s">
        <v>107</v>
      </c>
      <c r="C25" s="9" t="s">
        <v>108</v>
      </c>
      <c r="D25" s="21">
        <v>240</v>
      </c>
      <c r="E25" s="17">
        <v>102</v>
      </c>
      <c r="F25" s="17">
        <v>180</v>
      </c>
      <c r="G25" s="17">
        <v>180</v>
      </c>
      <c r="H25" s="17">
        <v>180</v>
      </c>
      <c r="I25" s="17">
        <v>180</v>
      </c>
      <c r="J25" s="22">
        <v>180</v>
      </c>
      <c r="K25" s="27">
        <v>1242</v>
      </c>
      <c r="L25" s="7"/>
      <c r="M25" s="27">
        <v>1242</v>
      </c>
      <c r="N25" s="32">
        <f t="shared" si="2"/>
        <v>900</v>
      </c>
    </row>
    <row r="26" spans="1:14" ht="15.75" thickBot="1" x14ac:dyDescent="0.3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5"/>
    </row>
    <row r="27" spans="1:14" ht="15.75" thickBot="1" x14ac:dyDescent="0.3"/>
    <row r="28" spans="1:14" ht="15.75" thickBot="1" x14ac:dyDescent="0.3">
      <c r="A28" s="116" t="s">
        <v>83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/>
    </row>
    <row r="29" spans="1:14" ht="15.75" thickBot="1" x14ac:dyDescent="0.3">
      <c r="A29" s="1" t="s">
        <v>0</v>
      </c>
      <c r="B29" s="2" t="s">
        <v>1</v>
      </c>
      <c r="C29" s="11" t="s">
        <v>2</v>
      </c>
      <c r="D29" s="14">
        <v>1</v>
      </c>
      <c r="E29" s="13">
        <v>2</v>
      </c>
      <c r="F29" s="13">
        <v>3</v>
      </c>
      <c r="G29" s="13">
        <v>4</v>
      </c>
      <c r="H29" s="13">
        <v>5</v>
      </c>
      <c r="I29" s="13">
        <v>6</v>
      </c>
      <c r="J29" s="15">
        <v>7</v>
      </c>
      <c r="K29" s="11" t="s">
        <v>3</v>
      </c>
      <c r="L29" s="11" t="s">
        <v>4</v>
      </c>
      <c r="M29" s="11" t="s">
        <v>6</v>
      </c>
      <c r="N29" s="11" t="s">
        <v>7</v>
      </c>
    </row>
    <row r="30" spans="1:14" x14ac:dyDescent="0.25">
      <c r="A30" s="23">
        <v>1</v>
      </c>
      <c r="B30" s="3" t="s">
        <v>119</v>
      </c>
      <c r="C30" s="12" t="s">
        <v>120</v>
      </c>
      <c r="D30" s="18">
        <v>180</v>
      </c>
      <c r="E30" s="19">
        <v>180</v>
      </c>
      <c r="F30" s="19">
        <v>180</v>
      </c>
      <c r="G30" s="19">
        <v>180</v>
      </c>
      <c r="H30" s="19">
        <v>180</v>
      </c>
      <c r="I30" s="19">
        <v>180</v>
      </c>
      <c r="J30" s="20">
        <v>180</v>
      </c>
      <c r="K30" s="27">
        <v>1260</v>
      </c>
      <c r="L30" s="12">
        <v>360</v>
      </c>
      <c r="M30" s="26">
        <v>1620</v>
      </c>
      <c r="N30" s="4">
        <v>1000</v>
      </c>
    </row>
    <row r="31" spans="1:14" x14ac:dyDescent="0.25">
      <c r="A31" s="24">
        <v>2</v>
      </c>
      <c r="B31" s="49" t="s">
        <v>117</v>
      </c>
      <c r="C31" s="16" t="s">
        <v>118</v>
      </c>
      <c r="D31" s="21">
        <v>180</v>
      </c>
      <c r="E31" s="17">
        <v>180</v>
      </c>
      <c r="F31" s="17">
        <v>180</v>
      </c>
      <c r="G31" s="17">
        <v>180</v>
      </c>
      <c r="H31" s="17">
        <v>180</v>
      </c>
      <c r="I31" s="17">
        <v>180</v>
      </c>
      <c r="J31" s="22">
        <v>180</v>
      </c>
      <c r="K31" s="27">
        <v>1260</v>
      </c>
      <c r="L31" s="16">
        <v>186</v>
      </c>
      <c r="M31" s="9">
        <v>1446</v>
      </c>
      <c r="N31" s="32">
        <f>(K31+((L31)*30/($L$30)))*1000/($K$30+30)</f>
        <v>988.75968992248067</v>
      </c>
    </row>
    <row r="32" spans="1:14" x14ac:dyDescent="0.25">
      <c r="A32" s="24">
        <v>3</v>
      </c>
      <c r="B32" s="49" t="s">
        <v>115</v>
      </c>
      <c r="C32" s="16" t="s">
        <v>116</v>
      </c>
      <c r="D32" s="21">
        <v>180</v>
      </c>
      <c r="E32" s="17">
        <v>180</v>
      </c>
      <c r="F32" s="17">
        <v>169</v>
      </c>
      <c r="G32" s="17">
        <v>180</v>
      </c>
      <c r="H32" s="17">
        <v>180</v>
      </c>
      <c r="I32" s="17">
        <v>135</v>
      </c>
      <c r="J32" s="22">
        <v>180</v>
      </c>
      <c r="K32" s="27">
        <v>1204</v>
      </c>
      <c r="L32" s="16"/>
      <c r="M32" s="9">
        <v>1204</v>
      </c>
      <c r="N32" s="32">
        <f t="shared" ref="N32:N34" si="3">(K32+((L32)*30/($L$30)))*1000/($K$30+30)</f>
        <v>933.33333333333337</v>
      </c>
    </row>
    <row r="33" spans="1:14" x14ac:dyDescent="0.25">
      <c r="A33" s="24">
        <v>4</v>
      </c>
      <c r="B33" s="6" t="s">
        <v>121</v>
      </c>
      <c r="C33" s="7" t="s">
        <v>60</v>
      </c>
      <c r="D33" s="21">
        <v>180</v>
      </c>
      <c r="E33" s="17">
        <v>174</v>
      </c>
      <c r="F33" s="17">
        <v>180</v>
      </c>
      <c r="G33" s="17">
        <v>180</v>
      </c>
      <c r="H33" s="17">
        <v>0</v>
      </c>
      <c r="I33" s="17">
        <v>180</v>
      </c>
      <c r="J33" s="22">
        <v>0</v>
      </c>
      <c r="K33" s="27">
        <v>894</v>
      </c>
      <c r="L33" s="16"/>
      <c r="M33" s="9">
        <v>894</v>
      </c>
      <c r="N33" s="32">
        <f t="shared" si="3"/>
        <v>693.02325581395348</v>
      </c>
    </row>
    <row r="34" spans="1:14" ht="15.75" thickBot="1" x14ac:dyDescent="0.3">
      <c r="A34" s="24">
        <v>5</v>
      </c>
      <c r="B34" s="8" t="s">
        <v>127</v>
      </c>
      <c r="C34" s="9" t="s">
        <v>128</v>
      </c>
      <c r="D34" s="21">
        <v>0</v>
      </c>
      <c r="E34" s="17">
        <v>58</v>
      </c>
      <c r="F34" s="17">
        <v>56</v>
      </c>
      <c r="G34" s="17">
        <v>166</v>
      </c>
      <c r="H34" s="17">
        <v>180</v>
      </c>
      <c r="I34" s="17">
        <v>33</v>
      </c>
      <c r="J34" s="22">
        <v>176</v>
      </c>
      <c r="K34" s="27">
        <v>669</v>
      </c>
      <c r="L34" s="16"/>
      <c r="M34" s="9">
        <v>669</v>
      </c>
      <c r="N34" s="32">
        <f t="shared" si="3"/>
        <v>518.60465116279067</v>
      </c>
    </row>
    <row r="35" spans="1:14" ht="15.75" thickBot="1" x14ac:dyDescent="0.3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5"/>
    </row>
    <row r="37" spans="1:14" x14ac:dyDescent="0.25">
      <c r="C37"/>
      <c r="J37" s="36"/>
      <c r="K37" s="36"/>
      <c r="M37"/>
      <c r="N37"/>
    </row>
    <row r="38" spans="1:14" x14ac:dyDescent="0.25">
      <c r="C38"/>
      <c r="J38" s="36"/>
      <c r="K38" s="36"/>
      <c r="M38"/>
      <c r="N38"/>
    </row>
    <row r="39" spans="1:14" x14ac:dyDescent="0.25">
      <c r="C39"/>
      <c r="J39" s="36"/>
      <c r="K39" s="36"/>
      <c r="M39"/>
      <c r="N39"/>
    </row>
    <row r="40" spans="1:14" x14ac:dyDescent="0.25">
      <c r="C40"/>
      <c r="J40" s="36"/>
      <c r="K40" s="36"/>
      <c r="M40"/>
      <c r="N40"/>
    </row>
    <row r="41" spans="1:14" x14ac:dyDescent="0.25">
      <c r="C41"/>
      <c r="J41" s="36"/>
      <c r="K41" s="36"/>
      <c r="M41"/>
      <c r="N41"/>
    </row>
    <row r="42" spans="1:14" x14ac:dyDescent="0.25">
      <c r="C42"/>
      <c r="J42" s="36"/>
      <c r="K42" s="36"/>
      <c r="M42"/>
      <c r="N42"/>
    </row>
    <row r="43" spans="1:14" x14ac:dyDescent="0.25">
      <c r="C43"/>
      <c r="J43" s="36"/>
      <c r="K43" s="36"/>
      <c r="M43"/>
      <c r="N43"/>
    </row>
    <row r="44" spans="1:14" x14ac:dyDescent="0.25">
      <c r="C44"/>
      <c r="J44" s="36"/>
      <c r="K44" s="36"/>
      <c r="M44"/>
      <c r="N44"/>
    </row>
  </sheetData>
  <mergeCells count="6">
    <mergeCell ref="A35:N35"/>
    <mergeCell ref="A1:N1"/>
    <mergeCell ref="A16:N16"/>
    <mergeCell ref="A18:N18"/>
    <mergeCell ref="A26:N26"/>
    <mergeCell ref="A28:N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workbookViewId="0">
      <selection activeCell="E36" sqref="E36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6" bestFit="1" customWidth="1"/>
    <col min="12" max="12" width="11.42578125" customWidth="1"/>
    <col min="13" max="13" width="11.42578125" style="36" customWidth="1"/>
    <col min="14" max="14" width="12.5703125" style="36" bestFit="1" customWidth="1"/>
  </cols>
  <sheetData>
    <row r="1" spans="1:14" ht="15.75" customHeight="1" thickBot="1" x14ac:dyDescent="0.3">
      <c r="A1" s="116" t="s">
        <v>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3"/>
      <c r="B3" s="48"/>
      <c r="C3" s="12"/>
      <c r="D3" s="68"/>
      <c r="E3" s="69"/>
      <c r="F3" s="69"/>
      <c r="G3" s="69"/>
      <c r="H3" s="69"/>
      <c r="I3" s="69"/>
      <c r="J3" s="70"/>
      <c r="K3" s="26"/>
      <c r="L3" s="12"/>
      <c r="M3" s="4"/>
      <c r="N3" s="4"/>
    </row>
    <row r="4" spans="1:14" x14ac:dyDescent="0.25">
      <c r="A4" s="24"/>
      <c r="B4" s="49"/>
      <c r="C4" s="16"/>
      <c r="D4" s="71"/>
      <c r="E4" s="72"/>
      <c r="F4" s="72"/>
      <c r="G4" s="72"/>
      <c r="H4" s="72"/>
      <c r="I4" s="72"/>
      <c r="J4" s="73"/>
      <c r="K4" s="27"/>
      <c r="L4" s="16"/>
      <c r="M4" s="50"/>
      <c r="N4" s="32"/>
    </row>
    <row r="5" spans="1:14" x14ac:dyDescent="0.25">
      <c r="A5" s="24"/>
      <c r="B5" s="6"/>
      <c r="C5" s="16"/>
      <c r="D5" s="71"/>
      <c r="E5" s="72"/>
      <c r="F5" s="72"/>
      <c r="G5" s="72"/>
      <c r="H5" s="72"/>
      <c r="I5" s="72"/>
      <c r="J5" s="73"/>
      <c r="K5" s="27"/>
      <c r="L5" s="16"/>
      <c r="M5" s="9"/>
      <c r="N5" s="32"/>
    </row>
    <row r="6" spans="1:14" x14ac:dyDescent="0.25">
      <c r="A6" s="24"/>
      <c r="B6" s="8"/>
      <c r="C6" s="16"/>
      <c r="D6" s="71"/>
      <c r="E6" s="72"/>
      <c r="F6" s="72"/>
      <c r="G6" s="72"/>
      <c r="H6" s="72"/>
      <c r="I6" s="72"/>
      <c r="J6" s="73"/>
      <c r="K6" s="27"/>
      <c r="L6" s="16"/>
      <c r="M6" s="9"/>
      <c r="N6" s="32"/>
    </row>
    <row r="7" spans="1:14" x14ac:dyDescent="0.25">
      <c r="A7" s="24"/>
      <c r="B7" s="8"/>
      <c r="C7" s="16"/>
      <c r="D7" s="71"/>
      <c r="E7" s="72"/>
      <c r="F7" s="72"/>
      <c r="G7" s="72"/>
      <c r="H7" s="72"/>
      <c r="I7" s="72"/>
      <c r="J7" s="73"/>
      <c r="K7" s="27"/>
      <c r="L7" s="16"/>
      <c r="M7" s="9"/>
      <c r="N7" s="32"/>
    </row>
    <row r="8" spans="1:14" x14ac:dyDescent="0.25">
      <c r="A8" s="24"/>
      <c r="B8" s="8"/>
      <c r="C8" s="16"/>
      <c r="D8" s="71"/>
      <c r="E8" s="72"/>
      <c r="F8" s="72"/>
      <c r="G8" s="72"/>
      <c r="H8" s="72"/>
      <c r="I8" s="72"/>
      <c r="J8" s="73"/>
      <c r="K8" s="27"/>
      <c r="L8" s="16"/>
      <c r="M8" s="9"/>
      <c r="N8" s="32"/>
    </row>
    <row r="9" spans="1:14" x14ac:dyDescent="0.25">
      <c r="A9" s="24"/>
      <c r="B9" s="6"/>
      <c r="C9" s="16"/>
      <c r="D9" s="71"/>
      <c r="E9" s="72"/>
      <c r="F9" s="72"/>
      <c r="G9" s="72"/>
      <c r="H9" s="72"/>
      <c r="I9" s="72"/>
      <c r="J9" s="73"/>
      <c r="K9" s="27"/>
      <c r="L9" s="16"/>
      <c r="M9" s="9"/>
      <c r="N9" s="32"/>
    </row>
    <row r="10" spans="1:14" x14ac:dyDescent="0.25">
      <c r="A10" s="24"/>
      <c r="B10" s="8"/>
      <c r="C10" s="16"/>
      <c r="D10" s="71"/>
      <c r="E10" s="72"/>
      <c r="F10" s="72"/>
      <c r="G10" s="72"/>
      <c r="H10" s="72"/>
      <c r="I10" s="72"/>
      <c r="J10" s="73"/>
      <c r="K10" s="27"/>
      <c r="L10" s="16"/>
      <c r="M10" s="9"/>
      <c r="N10" s="32"/>
    </row>
    <row r="11" spans="1:14" ht="15.75" customHeight="1" x14ac:dyDescent="0.25">
      <c r="A11" s="24"/>
      <c r="B11" s="8"/>
      <c r="C11" s="16"/>
      <c r="D11" s="71"/>
      <c r="E11" s="72"/>
      <c r="F11" s="72"/>
      <c r="G11" s="72"/>
      <c r="H11" s="72"/>
      <c r="I11" s="72"/>
      <c r="J11" s="73"/>
      <c r="K11" s="27"/>
      <c r="L11" s="16"/>
      <c r="M11" s="9"/>
      <c r="N11" s="32"/>
    </row>
    <row r="12" spans="1:14" x14ac:dyDescent="0.25">
      <c r="A12" s="24"/>
      <c r="B12" s="6"/>
      <c r="C12" s="16"/>
      <c r="D12" s="71"/>
      <c r="E12" s="72"/>
      <c r="F12" s="72"/>
      <c r="G12" s="72"/>
      <c r="H12" s="72"/>
      <c r="I12" s="72"/>
      <c r="J12" s="73"/>
      <c r="K12" s="27"/>
      <c r="L12" s="16"/>
      <c r="M12" s="9"/>
      <c r="N12" s="32"/>
    </row>
    <row r="13" spans="1:14" ht="15.75" customHeight="1" x14ac:dyDescent="0.25">
      <c r="A13" s="24"/>
      <c r="B13" s="8"/>
      <c r="C13" s="16"/>
      <c r="D13" s="71"/>
      <c r="E13" s="72"/>
      <c r="F13" s="72"/>
      <c r="G13" s="72"/>
      <c r="H13" s="72"/>
      <c r="I13" s="72"/>
      <c r="J13" s="73"/>
      <c r="K13" s="27"/>
      <c r="L13" s="16"/>
      <c r="M13" s="9"/>
      <c r="N13" s="32"/>
    </row>
    <row r="14" spans="1:14" ht="15.75" thickBot="1" x14ac:dyDescent="0.3">
      <c r="A14" s="24"/>
      <c r="B14" s="1"/>
      <c r="C14" s="11"/>
      <c r="D14" s="74"/>
      <c r="E14" s="75"/>
      <c r="F14" s="75"/>
      <c r="G14" s="75"/>
      <c r="H14" s="75"/>
      <c r="I14" s="75"/>
      <c r="J14" s="76"/>
      <c r="K14" s="27"/>
      <c r="L14" s="11"/>
      <c r="M14" s="9"/>
      <c r="N14" s="32"/>
    </row>
    <row r="15" spans="1:14" ht="15.75" thickBot="1" x14ac:dyDescent="0.3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ht="15.75" thickBot="1" x14ac:dyDescent="0.3"/>
    <row r="17" spans="1:14" ht="15.75" thickBot="1" x14ac:dyDescent="0.3">
      <c r="A17" s="116" t="s">
        <v>55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8"/>
    </row>
    <row r="18" spans="1:14" ht="15.75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3"/>
      <c r="B19" s="3"/>
      <c r="C19" s="12"/>
      <c r="D19" s="18"/>
      <c r="E19" s="19"/>
      <c r="F19" s="19"/>
      <c r="G19" s="19"/>
      <c r="H19" s="19"/>
      <c r="I19" s="19"/>
      <c r="J19" s="20"/>
      <c r="K19" s="27"/>
      <c r="L19" s="5"/>
      <c r="M19" s="30"/>
      <c r="N19" s="4"/>
    </row>
    <row r="20" spans="1:14" x14ac:dyDescent="0.25">
      <c r="A20" s="24"/>
      <c r="B20" s="8"/>
      <c r="C20" s="9"/>
      <c r="D20" s="21"/>
      <c r="E20" s="17"/>
      <c r="F20" s="17"/>
      <c r="G20" s="17"/>
      <c r="H20" s="17"/>
      <c r="I20" s="17"/>
      <c r="J20" s="17"/>
      <c r="K20" s="27"/>
      <c r="L20" s="6"/>
      <c r="M20" s="9"/>
      <c r="N20" s="32"/>
    </row>
    <row r="21" spans="1:14" x14ac:dyDescent="0.25">
      <c r="A21" s="24"/>
      <c r="B21" s="8"/>
      <c r="C21" s="9"/>
      <c r="D21" s="21"/>
      <c r="E21" s="17"/>
      <c r="F21" s="17"/>
      <c r="G21" s="17"/>
      <c r="H21" s="17"/>
      <c r="I21" s="17"/>
      <c r="J21" s="22"/>
      <c r="K21" s="27"/>
      <c r="L21" s="6"/>
      <c r="M21" s="9"/>
      <c r="N21" s="32"/>
    </row>
    <row r="22" spans="1:14" x14ac:dyDescent="0.25">
      <c r="A22" s="24"/>
      <c r="B22" s="8"/>
      <c r="C22" s="7"/>
      <c r="D22" s="21"/>
      <c r="E22" s="17"/>
      <c r="F22" s="17"/>
      <c r="G22" s="17"/>
      <c r="H22" s="17"/>
      <c r="I22" s="17"/>
      <c r="J22" s="22"/>
      <c r="K22" s="27"/>
      <c r="L22" s="6"/>
      <c r="M22" s="9"/>
      <c r="N22" s="32"/>
    </row>
    <row r="23" spans="1:14" ht="15.75" customHeight="1" x14ac:dyDescent="0.25">
      <c r="A23" s="24"/>
      <c r="B23" s="6"/>
      <c r="C23" s="9"/>
      <c r="D23" s="21"/>
      <c r="E23" s="17"/>
      <c r="F23" s="17"/>
      <c r="G23" s="17"/>
      <c r="H23" s="17"/>
      <c r="I23" s="17"/>
      <c r="J23" s="22"/>
      <c r="K23" s="27"/>
      <c r="L23" s="6"/>
      <c r="M23" s="9"/>
      <c r="N23" s="32"/>
    </row>
    <row r="24" spans="1:14" ht="15.75" thickBot="1" x14ac:dyDescent="0.3">
      <c r="A24" s="24"/>
      <c r="B24" s="8"/>
      <c r="C24" s="7"/>
      <c r="D24" s="21"/>
      <c r="E24" s="17"/>
      <c r="F24" s="17"/>
      <c r="G24" s="17"/>
      <c r="H24" s="17"/>
      <c r="I24" s="17"/>
      <c r="J24" s="22"/>
      <c r="K24" s="27"/>
      <c r="L24" s="6"/>
      <c r="M24" s="9"/>
      <c r="N24" s="32"/>
    </row>
    <row r="25" spans="1:14" ht="15.75" thickBot="1" x14ac:dyDescent="0.3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5"/>
    </row>
    <row r="26" spans="1:14" ht="15.75" thickBot="1" x14ac:dyDescent="0.3"/>
    <row r="27" spans="1:14" ht="15.75" thickBot="1" x14ac:dyDescent="0.3">
      <c r="A27" s="122" t="s">
        <v>56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3"/>
      <c r="B29" s="3"/>
      <c r="C29" s="12"/>
      <c r="D29" s="18"/>
      <c r="E29" s="19"/>
      <c r="F29" s="19"/>
      <c r="G29" s="19"/>
      <c r="H29" s="19"/>
      <c r="I29" s="19"/>
      <c r="J29" s="20"/>
      <c r="K29" s="27"/>
      <c r="L29" s="5"/>
      <c r="M29" s="9"/>
      <c r="N29" s="4"/>
    </row>
    <row r="30" spans="1:14" x14ac:dyDescent="0.25">
      <c r="A30" s="24"/>
      <c r="B30" s="6"/>
      <c r="C30" s="7"/>
      <c r="D30" s="21"/>
      <c r="E30" s="17"/>
      <c r="F30" s="17"/>
      <c r="G30" s="17"/>
      <c r="H30" s="17"/>
      <c r="I30" s="17"/>
      <c r="J30" s="22"/>
      <c r="K30" s="27"/>
      <c r="L30" s="6"/>
      <c r="M30" s="9"/>
      <c r="N30" s="32"/>
    </row>
    <row r="31" spans="1:14" ht="15.75" thickBot="1" x14ac:dyDescent="0.3">
      <c r="A31" s="24"/>
      <c r="B31" s="8"/>
      <c r="C31" s="9"/>
      <c r="D31" s="21"/>
      <c r="E31" s="17"/>
      <c r="F31" s="17"/>
      <c r="G31" s="17"/>
      <c r="H31" s="17"/>
      <c r="I31" s="17"/>
      <c r="J31" s="22"/>
      <c r="K31" s="27"/>
      <c r="L31" s="6"/>
      <c r="M31" s="9"/>
      <c r="N31" s="32"/>
    </row>
    <row r="32" spans="1:14" ht="15.75" thickBot="1" x14ac:dyDescent="0.3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5"/>
    </row>
    <row r="34" spans="3:14" x14ac:dyDescent="0.25">
      <c r="C34"/>
      <c r="J34" s="36"/>
      <c r="K34" s="36"/>
      <c r="M34"/>
      <c r="N34"/>
    </row>
    <row r="35" spans="3:14" x14ac:dyDescent="0.25">
      <c r="C35"/>
      <c r="J35" s="36"/>
      <c r="K35" s="36"/>
      <c r="M35"/>
      <c r="N35"/>
    </row>
    <row r="36" spans="3:14" x14ac:dyDescent="0.25">
      <c r="C36"/>
      <c r="J36" s="36"/>
      <c r="K36" s="36"/>
      <c r="M36"/>
      <c r="N36"/>
    </row>
    <row r="37" spans="3:14" x14ac:dyDescent="0.25">
      <c r="C37"/>
      <c r="J37" s="36"/>
      <c r="K37" s="36"/>
      <c r="M37"/>
      <c r="N37"/>
    </row>
    <row r="38" spans="3:14" x14ac:dyDescent="0.25">
      <c r="C38"/>
      <c r="J38" s="36"/>
      <c r="K38" s="36"/>
      <c r="M38"/>
      <c r="N38"/>
    </row>
    <row r="39" spans="3:14" x14ac:dyDescent="0.25">
      <c r="C39"/>
      <c r="J39" s="36"/>
      <c r="K39" s="36"/>
      <c r="M39"/>
      <c r="N39"/>
    </row>
    <row r="40" spans="3:14" x14ac:dyDescent="0.25">
      <c r="C40"/>
      <c r="J40" s="36"/>
      <c r="K40" s="36"/>
      <c r="M40"/>
      <c r="N40"/>
    </row>
    <row r="41" spans="3:14" x14ac:dyDescent="0.25">
      <c r="C41"/>
      <c r="J41" s="36"/>
      <c r="K41" s="36"/>
      <c r="M41"/>
      <c r="N41"/>
    </row>
  </sheetData>
  <sortState xmlns:xlrd2="http://schemas.microsoft.com/office/spreadsheetml/2017/richdata2" ref="B15:K20">
    <sortCondition descending="1" ref="K14"/>
  </sortState>
  <mergeCells count="6">
    <mergeCell ref="A32:N32"/>
    <mergeCell ref="A1:N1"/>
    <mergeCell ref="A15:N15"/>
    <mergeCell ref="A17:N17"/>
    <mergeCell ref="A25:N25"/>
    <mergeCell ref="A27:N27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workbookViewId="0">
      <selection activeCell="E35" sqref="E35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6" bestFit="1" customWidth="1"/>
    <col min="12" max="12" width="11.42578125" customWidth="1"/>
    <col min="13" max="13" width="11.42578125" style="36" customWidth="1"/>
    <col min="14" max="14" width="12.5703125" style="36" bestFit="1" customWidth="1"/>
  </cols>
  <sheetData>
    <row r="1" spans="1:14" ht="15.75" customHeight="1" thickBot="1" x14ac:dyDescent="0.3">
      <c r="A1" s="116" t="s">
        <v>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3"/>
      <c r="B3" s="48"/>
      <c r="C3" s="12"/>
      <c r="D3" s="68"/>
      <c r="E3" s="69"/>
      <c r="F3" s="69"/>
      <c r="G3" s="69"/>
      <c r="H3" s="69"/>
      <c r="I3" s="69"/>
      <c r="J3" s="70"/>
      <c r="K3" s="26"/>
      <c r="L3" s="12"/>
      <c r="M3" s="4"/>
      <c r="N3" s="4"/>
    </row>
    <row r="4" spans="1:14" x14ac:dyDescent="0.25">
      <c r="A4" s="24"/>
      <c r="B4" s="49"/>
      <c r="C4" s="16"/>
      <c r="D4" s="71"/>
      <c r="E4" s="72"/>
      <c r="F4" s="72"/>
      <c r="G4" s="72"/>
      <c r="H4" s="72"/>
      <c r="I4" s="72"/>
      <c r="J4" s="73"/>
      <c r="K4" s="27"/>
      <c r="L4" s="16"/>
      <c r="M4" s="50"/>
      <c r="N4" s="32"/>
    </row>
    <row r="5" spans="1:14" x14ac:dyDescent="0.25">
      <c r="A5" s="24"/>
      <c r="B5" s="6"/>
      <c r="C5" s="16"/>
      <c r="D5" s="71"/>
      <c r="E5" s="72"/>
      <c r="F5" s="72"/>
      <c r="G5" s="72"/>
      <c r="H5" s="72"/>
      <c r="I5" s="72"/>
      <c r="J5" s="73"/>
      <c r="K5" s="27"/>
      <c r="L5" s="16"/>
      <c r="M5" s="9"/>
      <c r="N5" s="32"/>
    </row>
    <row r="6" spans="1:14" x14ac:dyDescent="0.25">
      <c r="A6" s="24"/>
      <c r="B6" s="8"/>
      <c r="C6" s="16"/>
      <c r="D6" s="71"/>
      <c r="E6" s="72"/>
      <c r="F6" s="72"/>
      <c r="G6" s="72"/>
      <c r="H6" s="72"/>
      <c r="I6" s="72"/>
      <c r="J6" s="73"/>
      <c r="K6" s="27"/>
      <c r="L6" s="16"/>
      <c r="M6" s="9"/>
      <c r="N6" s="32"/>
    </row>
    <row r="7" spans="1:14" x14ac:dyDescent="0.25">
      <c r="A7" s="24"/>
      <c r="B7" s="8"/>
      <c r="C7" s="16"/>
      <c r="D7" s="71"/>
      <c r="E7" s="72"/>
      <c r="F7" s="72"/>
      <c r="G7" s="72"/>
      <c r="H7" s="72"/>
      <c r="I7" s="72"/>
      <c r="J7" s="73"/>
      <c r="K7" s="27"/>
      <c r="L7" s="16"/>
      <c r="M7" s="9"/>
      <c r="N7" s="32"/>
    </row>
    <row r="8" spans="1:14" x14ac:dyDescent="0.25">
      <c r="A8" s="24"/>
      <c r="B8" s="8"/>
      <c r="C8" s="16"/>
      <c r="D8" s="71"/>
      <c r="E8" s="72"/>
      <c r="F8" s="72"/>
      <c r="G8" s="72"/>
      <c r="H8" s="72"/>
      <c r="I8" s="72"/>
      <c r="J8" s="73"/>
      <c r="K8" s="27"/>
      <c r="L8" s="16"/>
      <c r="M8" s="9"/>
      <c r="N8" s="32"/>
    </row>
    <row r="9" spans="1:14" x14ac:dyDescent="0.25">
      <c r="A9" s="24"/>
      <c r="B9" s="6"/>
      <c r="C9" s="16"/>
      <c r="D9" s="71"/>
      <c r="E9" s="72"/>
      <c r="F9" s="72"/>
      <c r="G9" s="72"/>
      <c r="H9" s="72"/>
      <c r="I9" s="72"/>
      <c r="J9" s="73"/>
      <c r="K9" s="27"/>
      <c r="L9" s="16"/>
      <c r="M9" s="9"/>
      <c r="N9" s="32"/>
    </row>
    <row r="10" spans="1:14" x14ac:dyDescent="0.25">
      <c r="A10" s="24"/>
      <c r="B10" s="8"/>
      <c r="C10" s="16"/>
      <c r="D10" s="71"/>
      <c r="E10" s="72"/>
      <c r="F10" s="72"/>
      <c r="G10" s="72"/>
      <c r="H10" s="72"/>
      <c r="I10" s="72"/>
      <c r="J10" s="73"/>
      <c r="K10" s="27"/>
      <c r="L10" s="16"/>
      <c r="M10" s="9"/>
      <c r="N10" s="32"/>
    </row>
    <row r="11" spans="1:14" x14ac:dyDescent="0.25">
      <c r="A11" s="24"/>
      <c r="B11" s="8"/>
      <c r="C11" s="16"/>
      <c r="D11" s="71"/>
      <c r="E11" s="72"/>
      <c r="F11" s="72"/>
      <c r="G11" s="72"/>
      <c r="H11" s="72"/>
      <c r="I11" s="72"/>
      <c r="J11" s="73"/>
      <c r="K11" s="27"/>
      <c r="L11" s="16"/>
      <c r="M11" s="9"/>
      <c r="N11" s="32"/>
    </row>
    <row r="12" spans="1:14" x14ac:dyDescent="0.25">
      <c r="A12" s="24"/>
      <c r="B12" s="6"/>
      <c r="C12" s="16"/>
      <c r="D12" s="71"/>
      <c r="E12" s="72"/>
      <c r="F12" s="72"/>
      <c r="G12" s="72"/>
      <c r="H12" s="72"/>
      <c r="I12" s="72"/>
      <c r="J12" s="73"/>
      <c r="K12" s="27"/>
      <c r="L12" s="16"/>
      <c r="M12" s="9"/>
      <c r="N12" s="32"/>
    </row>
    <row r="13" spans="1:14" x14ac:dyDescent="0.25">
      <c r="A13" s="24"/>
      <c r="B13" s="8"/>
      <c r="C13" s="16"/>
      <c r="D13" s="71"/>
      <c r="E13" s="72"/>
      <c r="F13" s="72"/>
      <c r="G13" s="72"/>
      <c r="H13" s="72"/>
      <c r="I13" s="72"/>
      <c r="J13" s="73"/>
      <c r="K13" s="27"/>
      <c r="L13" s="16"/>
      <c r="M13" s="9"/>
      <c r="N13" s="32"/>
    </row>
    <row r="14" spans="1:14" ht="15.75" thickBot="1" x14ac:dyDescent="0.3">
      <c r="A14" s="24"/>
      <c r="B14" s="1"/>
      <c r="C14" s="11"/>
      <c r="D14" s="74"/>
      <c r="E14" s="75"/>
      <c r="F14" s="75"/>
      <c r="G14" s="75"/>
      <c r="H14" s="75"/>
      <c r="I14" s="75"/>
      <c r="J14" s="76"/>
      <c r="K14" s="27"/>
      <c r="L14" s="11"/>
      <c r="M14" s="9"/>
      <c r="N14" s="32"/>
    </row>
    <row r="15" spans="1:14" ht="15.75" thickBot="1" x14ac:dyDescent="0.3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ht="15.75" thickBot="1" x14ac:dyDescent="0.3"/>
    <row r="17" spans="1:14" ht="15.75" thickBot="1" x14ac:dyDescent="0.3">
      <c r="A17" s="116" t="s">
        <v>55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8"/>
    </row>
    <row r="18" spans="1:14" ht="32.25" customHeight="1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3"/>
      <c r="B19" s="3"/>
      <c r="C19" s="12"/>
      <c r="D19" s="18"/>
      <c r="E19" s="19"/>
      <c r="F19" s="19"/>
      <c r="G19" s="19"/>
      <c r="H19" s="19"/>
      <c r="I19" s="19"/>
      <c r="J19" s="20"/>
      <c r="K19" s="27"/>
      <c r="L19" s="5"/>
      <c r="M19" s="30"/>
      <c r="N19" s="4"/>
    </row>
    <row r="20" spans="1:14" x14ac:dyDescent="0.25">
      <c r="A20" s="24"/>
      <c r="B20" s="8"/>
      <c r="C20" s="9"/>
      <c r="D20" s="21"/>
      <c r="E20" s="17"/>
      <c r="F20" s="17"/>
      <c r="G20" s="17"/>
      <c r="H20" s="17"/>
      <c r="I20" s="17"/>
      <c r="J20" s="17"/>
      <c r="K20" s="27"/>
      <c r="L20" s="6"/>
      <c r="M20" s="9"/>
      <c r="N20" s="32"/>
    </row>
    <row r="21" spans="1:14" x14ac:dyDescent="0.25">
      <c r="A21" s="24"/>
      <c r="B21" s="8"/>
      <c r="C21" s="9"/>
      <c r="D21" s="21"/>
      <c r="E21" s="17"/>
      <c r="F21" s="17"/>
      <c r="G21" s="17"/>
      <c r="H21" s="17"/>
      <c r="I21" s="17"/>
      <c r="J21" s="22"/>
      <c r="K21" s="27"/>
      <c r="L21" s="6"/>
      <c r="M21" s="9"/>
      <c r="N21" s="32"/>
    </row>
    <row r="22" spans="1:14" x14ac:dyDescent="0.25">
      <c r="A22" s="24"/>
      <c r="B22" s="8"/>
      <c r="C22" s="7"/>
      <c r="D22" s="21"/>
      <c r="E22" s="17"/>
      <c r="F22" s="17"/>
      <c r="G22" s="17"/>
      <c r="H22" s="17"/>
      <c r="I22" s="17"/>
      <c r="J22" s="22"/>
      <c r="K22" s="27"/>
      <c r="L22" s="6"/>
      <c r="M22" s="9"/>
      <c r="N22" s="32"/>
    </row>
    <row r="23" spans="1:14" x14ac:dyDescent="0.25">
      <c r="A23" s="24"/>
      <c r="B23" s="6"/>
      <c r="C23" s="9"/>
      <c r="D23" s="21"/>
      <c r="E23" s="17"/>
      <c r="F23" s="17"/>
      <c r="G23" s="17"/>
      <c r="H23" s="17"/>
      <c r="I23" s="17"/>
      <c r="J23" s="22"/>
      <c r="K23" s="27"/>
      <c r="L23" s="6"/>
      <c r="M23" s="9"/>
      <c r="N23" s="32"/>
    </row>
    <row r="24" spans="1:14" ht="15.75" thickBot="1" x14ac:dyDescent="0.3">
      <c r="A24" s="24"/>
      <c r="B24" s="8"/>
      <c r="C24" s="7"/>
      <c r="D24" s="21"/>
      <c r="E24" s="17"/>
      <c r="F24" s="17"/>
      <c r="G24" s="17"/>
      <c r="H24" s="17"/>
      <c r="I24" s="17"/>
      <c r="J24" s="22"/>
      <c r="K24" s="27"/>
      <c r="L24" s="6"/>
      <c r="M24" s="9"/>
      <c r="N24" s="32"/>
    </row>
    <row r="25" spans="1:14" ht="15.75" thickBot="1" x14ac:dyDescent="0.3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5"/>
    </row>
    <row r="26" spans="1:14" ht="15.75" thickBot="1" x14ac:dyDescent="0.3"/>
    <row r="27" spans="1:14" ht="15.75" thickBot="1" x14ac:dyDescent="0.3">
      <c r="A27" s="122" t="s">
        <v>56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3"/>
      <c r="B29" s="3"/>
      <c r="C29" s="12"/>
      <c r="D29" s="18"/>
      <c r="E29" s="19"/>
      <c r="F29" s="19"/>
      <c r="G29" s="19"/>
      <c r="H29" s="19"/>
      <c r="I29" s="19"/>
      <c r="J29" s="20"/>
      <c r="K29" s="27"/>
      <c r="L29" s="5"/>
      <c r="M29" s="9"/>
      <c r="N29" s="4"/>
    </row>
    <row r="30" spans="1:14" x14ac:dyDescent="0.25">
      <c r="A30" s="24"/>
      <c r="B30" s="6"/>
      <c r="C30" s="7"/>
      <c r="D30" s="21"/>
      <c r="E30" s="17"/>
      <c r="F30" s="17"/>
      <c r="G30" s="17"/>
      <c r="H30" s="17"/>
      <c r="I30" s="17"/>
      <c r="J30" s="22"/>
      <c r="K30" s="27"/>
      <c r="L30" s="6"/>
      <c r="M30" s="9"/>
      <c r="N30" s="32"/>
    </row>
    <row r="31" spans="1:14" ht="15.75" thickBot="1" x14ac:dyDescent="0.3">
      <c r="A31" s="24"/>
      <c r="B31" s="8"/>
      <c r="C31" s="9"/>
      <c r="D31" s="21"/>
      <c r="E31" s="17"/>
      <c r="F31" s="17"/>
      <c r="G31" s="17"/>
      <c r="H31" s="17"/>
      <c r="I31" s="17"/>
      <c r="J31" s="22"/>
      <c r="K31" s="27"/>
      <c r="L31" s="6"/>
      <c r="M31" s="9"/>
      <c r="N31" s="32"/>
    </row>
    <row r="32" spans="1:14" ht="15.75" thickBot="1" x14ac:dyDescent="0.3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5"/>
    </row>
    <row r="34" spans="3:14" x14ac:dyDescent="0.25">
      <c r="C34"/>
      <c r="J34" s="36"/>
      <c r="K34" s="36"/>
      <c r="M34"/>
      <c r="N34"/>
    </row>
    <row r="35" spans="3:14" x14ac:dyDescent="0.25">
      <c r="C35"/>
      <c r="J35" s="36"/>
      <c r="K35" s="36"/>
      <c r="M35"/>
      <c r="N35"/>
    </row>
    <row r="36" spans="3:14" x14ac:dyDescent="0.25">
      <c r="C36"/>
      <c r="J36" s="36"/>
      <c r="K36" s="36"/>
      <c r="M36"/>
      <c r="N36"/>
    </row>
    <row r="37" spans="3:14" x14ac:dyDescent="0.25">
      <c r="C37"/>
      <c r="J37" s="36"/>
      <c r="K37" s="36"/>
      <c r="M37"/>
      <c r="N37"/>
    </row>
    <row r="38" spans="3:14" x14ac:dyDescent="0.25">
      <c r="C38"/>
      <c r="J38" s="36"/>
      <c r="K38" s="36"/>
      <c r="M38"/>
      <c r="N38"/>
    </row>
    <row r="39" spans="3:14" x14ac:dyDescent="0.25">
      <c r="C39"/>
      <c r="J39" s="36"/>
      <c r="K39" s="36"/>
      <c r="M39"/>
      <c r="N39"/>
    </row>
    <row r="40" spans="3:14" x14ac:dyDescent="0.25">
      <c r="C40"/>
      <c r="J40" s="36"/>
      <c r="K40" s="36"/>
      <c r="M40"/>
      <c r="N40"/>
    </row>
    <row r="41" spans="3:14" x14ac:dyDescent="0.25">
      <c r="C41"/>
      <c r="J41" s="36"/>
      <c r="K41" s="36"/>
      <c r="M41"/>
      <c r="N41"/>
    </row>
  </sheetData>
  <sortState xmlns:xlrd2="http://schemas.microsoft.com/office/spreadsheetml/2017/richdata2" ref="B33:K36">
    <sortCondition descending="1" ref="K32"/>
  </sortState>
  <mergeCells count="6">
    <mergeCell ref="A32:N32"/>
    <mergeCell ref="A1:N1"/>
    <mergeCell ref="A15:N15"/>
    <mergeCell ref="A17:N17"/>
    <mergeCell ref="A25:N25"/>
    <mergeCell ref="A27:N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workbookViewId="0">
      <selection activeCell="E28" sqref="E28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4.5703125" style="34" customWidth="1"/>
    <col min="12" max="13" width="11.42578125" style="34"/>
    <col min="14" max="14" width="16.42578125" bestFit="1" customWidth="1"/>
  </cols>
  <sheetData>
    <row r="1" spans="1:15" ht="15.75" thickBot="1" x14ac:dyDescent="0.3">
      <c r="A1" s="122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5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35</v>
      </c>
      <c r="N2" s="28" t="s">
        <v>6</v>
      </c>
      <c r="O2" s="28" t="s">
        <v>7</v>
      </c>
    </row>
    <row r="3" spans="1:15" x14ac:dyDescent="0.25">
      <c r="A3" s="23"/>
      <c r="B3" s="8"/>
      <c r="C3" s="16"/>
      <c r="D3" s="18"/>
      <c r="E3" s="19"/>
      <c r="F3" s="19"/>
      <c r="G3" s="19"/>
      <c r="H3" s="19"/>
      <c r="I3" s="19"/>
      <c r="J3" s="20"/>
      <c r="K3" s="27"/>
      <c r="L3" s="12"/>
      <c r="M3" s="42"/>
      <c r="N3" s="50"/>
      <c r="O3" s="33"/>
    </row>
    <row r="4" spans="1:15" x14ac:dyDescent="0.25">
      <c r="A4" s="24"/>
      <c r="B4" s="8"/>
      <c r="C4" s="16"/>
      <c r="D4" s="21"/>
      <c r="E4" s="17"/>
      <c r="F4" s="17"/>
      <c r="G4" s="17"/>
      <c r="H4" s="17"/>
      <c r="I4" s="17"/>
      <c r="J4" s="22"/>
      <c r="K4" s="7"/>
      <c r="L4" s="16"/>
      <c r="M4" s="42"/>
      <c r="N4" s="50"/>
      <c r="O4" s="32"/>
    </row>
    <row r="5" spans="1:15" x14ac:dyDescent="0.25">
      <c r="A5" s="24"/>
      <c r="B5" s="8"/>
      <c r="C5" s="16"/>
      <c r="D5" s="21"/>
      <c r="E5" s="17"/>
      <c r="F5" s="17"/>
      <c r="G5" s="17"/>
      <c r="H5" s="17"/>
      <c r="I5" s="17"/>
      <c r="J5" s="17"/>
      <c r="K5" s="7"/>
      <c r="L5" s="16"/>
      <c r="M5" s="42"/>
      <c r="N5" s="50"/>
      <c r="O5" s="32"/>
    </row>
    <row r="6" spans="1:15" x14ac:dyDescent="0.25">
      <c r="A6" s="24"/>
      <c r="B6" s="8"/>
      <c r="C6" s="16"/>
      <c r="D6" s="21"/>
      <c r="E6" s="17"/>
      <c r="F6" s="17"/>
      <c r="G6" s="17"/>
      <c r="H6" s="17"/>
      <c r="I6" s="17"/>
      <c r="J6" s="17"/>
      <c r="K6" s="7"/>
      <c r="L6" s="24"/>
      <c r="M6" s="42"/>
      <c r="N6" s="50"/>
      <c r="O6" s="32"/>
    </row>
    <row r="7" spans="1:15" x14ac:dyDescent="0.25">
      <c r="A7" s="24"/>
      <c r="B7" s="8"/>
      <c r="C7" s="16"/>
      <c r="D7" s="21"/>
      <c r="E7" s="17"/>
      <c r="F7" s="17"/>
      <c r="G7" s="17"/>
      <c r="H7" s="17"/>
      <c r="I7" s="17"/>
      <c r="J7" s="22"/>
      <c r="K7" s="27"/>
      <c r="L7" s="16"/>
      <c r="M7" s="42"/>
      <c r="N7" s="50"/>
      <c r="O7" s="32"/>
    </row>
    <row r="8" spans="1:15" x14ac:dyDescent="0.25">
      <c r="A8" s="24"/>
      <c r="B8" s="6"/>
      <c r="C8" s="16"/>
      <c r="D8" s="21"/>
      <c r="E8" s="17"/>
      <c r="F8" s="17"/>
      <c r="G8" s="17"/>
      <c r="H8" s="17"/>
      <c r="I8" s="17"/>
      <c r="J8" s="22"/>
      <c r="K8" s="27"/>
      <c r="L8" s="16"/>
      <c r="M8" s="42"/>
      <c r="N8" s="50"/>
      <c r="O8" s="32"/>
    </row>
    <row r="9" spans="1:15" x14ac:dyDescent="0.25">
      <c r="A9" s="24"/>
      <c r="B9" s="8"/>
      <c r="C9" s="16"/>
      <c r="D9" s="21"/>
      <c r="E9" s="17"/>
      <c r="F9" s="17"/>
      <c r="G9" s="17"/>
      <c r="H9" s="17"/>
      <c r="I9" s="17"/>
      <c r="J9" s="22"/>
      <c r="K9" s="7"/>
      <c r="L9" s="24"/>
      <c r="M9" s="42"/>
      <c r="N9" s="50"/>
      <c r="O9" s="32"/>
    </row>
    <row r="10" spans="1:15" x14ac:dyDescent="0.25">
      <c r="A10" s="24"/>
      <c r="B10" s="8"/>
      <c r="C10" s="16"/>
      <c r="D10" s="21"/>
      <c r="E10" s="17"/>
      <c r="F10" s="17"/>
      <c r="G10" s="17"/>
      <c r="H10" s="17"/>
      <c r="I10" s="17"/>
      <c r="J10" s="22"/>
      <c r="K10" s="7"/>
      <c r="L10" s="24"/>
      <c r="M10" s="42"/>
      <c r="N10" s="50"/>
      <c r="O10" s="32"/>
    </row>
    <row r="11" spans="1:15" x14ac:dyDescent="0.25">
      <c r="A11" s="24"/>
      <c r="B11" s="8"/>
      <c r="C11" s="16"/>
      <c r="D11" s="21"/>
      <c r="E11" s="17"/>
      <c r="F11" s="17"/>
      <c r="G11" s="17"/>
      <c r="H11" s="17"/>
      <c r="I11" s="17"/>
      <c r="J11" s="22"/>
      <c r="K11" s="7"/>
      <c r="L11" s="24"/>
      <c r="M11" s="42"/>
      <c r="N11" s="50"/>
      <c r="O11" s="32"/>
    </row>
    <row r="12" spans="1:15" x14ac:dyDescent="0.25">
      <c r="A12" s="24"/>
      <c r="B12" s="6"/>
      <c r="C12" s="16"/>
      <c r="D12" s="21"/>
      <c r="E12" s="17"/>
      <c r="F12" s="17"/>
      <c r="G12" s="17"/>
      <c r="H12" s="17"/>
      <c r="I12" s="17"/>
      <c r="J12" s="22"/>
      <c r="K12" s="27"/>
      <c r="L12" s="24"/>
      <c r="M12" s="42"/>
      <c r="N12" s="50"/>
      <c r="O12" s="32"/>
    </row>
    <row r="13" spans="1:15" x14ac:dyDescent="0.25">
      <c r="A13" s="24"/>
      <c r="B13" s="8"/>
      <c r="C13" s="16"/>
      <c r="D13" s="21"/>
      <c r="E13" s="17"/>
      <c r="F13" s="17"/>
      <c r="G13" s="17"/>
      <c r="H13" s="17"/>
      <c r="I13" s="17"/>
      <c r="J13" s="22"/>
      <c r="K13" s="7"/>
      <c r="L13" s="24"/>
      <c r="M13" s="42"/>
      <c r="N13" s="50"/>
      <c r="O13" s="32"/>
    </row>
    <row r="14" spans="1:15" x14ac:dyDescent="0.25">
      <c r="A14" s="24"/>
      <c r="B14" s="8"/>
      <c r="C14" s="16"/>
      <c r="D14" s="21"/>
      <c r="E14" s="17"/>
      <c r="F14" s="17"/>
      <c r="G14" s="17"/>
      <c r="H14" s="17"/>
      <c r="I14" s="17"/>
      <c r="J14" s="22"/>
      <c r="K14" s="27"/>
      <c r="L14" s="24"/>
      <c r="M14" s="42"/>
      <c r="N14" s="50"/>
      <c r="O14" s="32"/>
    </row>
    <row r="15" spans="1:15" x14ac:dyDescent="0.25">
      <c r="A15" s="24"/>
      <c r="B15" s="8"/>
      <c r="C15" s="16"/>
      <c r="D15" s="21"/>
      <c r="E15" s="17"/>
      <c r="F15" s="17"/>
      <c r="G15" s="17"/>
      <c r="H15" s="17"/>
      <c r="I15" s="17"/>
      <c r="J15" s="22"/>
      <c r="K15" s="27"/>
      <c r="L15" s="24"/>
      <c r="M15" s="42"/>
      <c r="N15" s="50"/>
      <c r="O15" s="32"/>
    </row>
    <row r="16" spans="1:15" x14ac:dyDescent="0.25">
      <c r="A16" s="24"/>
      <c r="B16" s="8"/>
      <c r="C16" s="16"/>
      <c r="D16" s="21"/>
      <c r="E16" s="17"/>
      <c r="F16" s="17"/>
      <c r="G16" s="17"/>
      <c r="H16" s="17"/>
      <c r="I16" s="17"/>
      <c r="J16" s="22"/>
      <c r="K16" s="7"/>
      <c r="L16" s="24"/>
      <c r="M16" s="42"/>
      <c r="N16" s="50"/>
      <c r="O16" s="32"/>
    </row>
    <row r="17" spans="1:15" x14ac:dyDescent="0.25">
      <c r="A17" s="24"/>
      <c r="B17" s="8"/>
      <c r="C17" s="16"/>
      <c r="D17" s="21"/>
      <c r="E17" s="17"/>
      <c r="F17" s="17"/>
      <c r="G17" s="17"/>
      <c r="H17" s="17"/>
      <c r="I17" s="17"/>
      <c r="J17" s="22"/>
      <c r="K17" s="7"/>
      <c r="L17" s="24"/>
      <c r="M17" s="42"/>
      <c r="N17" s="50"/>
      <c r="O17" s="32"/>
    </row>
    <row r="18" spans="1:15" x14ac:dyDescent="0.25">
      <c r="A18" s="24"/>
      <c r="B18" s="8"/>
      <c r="C18" s="16"/>
      <c r="D18" s="21"/>
      <c r="E18" s="17"/>
      <c r="F18" s="17"/>
      <c r="G18" s="17"/>
      <c r="H18" s="17"/>
      <c r="I18" s="17"/>
      <c r="J18" s="22"/>
      <c r="K18" s="7"/>
      <c r="L18" s="24"/>
      <c r="M18" s="42"/>
      <c r="N18" s="50"/>
      <c r="O18" s="32"/>
    </row>
    <row r="19" spans="1:15" x14ac:dyDescent="0.25">
      <c r="A19" s="24"/>
      <c r="B19" s="8"/>
      <c r="C19" s="16"/>
      <c r="D19" s="21"/>
      <c r="E19" s="17"/>
      <c r="F19" s="17"/>
      <c r="G19" s="17"/>
      <c r="H19" s="17"/>
      <c r="I19" s="17"/>
      <c r="J19" s="22"/>
      <c r="K19" s="7"/>
      <c r="L19" s="24"/>
      <c r="M19" s="42"/>
      <c r="N19" s="50"/>
      <c r="O19" s="32"/>
    </row>
    <row r="20" spans="1:15" ht="15.75" thickBot="1" x14ac:dyDescent="0.3">
      <c r="A20" s="24"/>
      <c r="B20" s="8"/>
      <c r="C20" s="16"/>
      <c r="D20" s="21"/>
      <c r="E20" s="17"/>
      <c r="F20" s="17"/>
      <c r="G20" s="17"/>
      <c r="H20" s="17"/>
      <c r="I20" s="17"/>
      <c r="J20" s="22"/>
      <c r="K20" s="7"/>
      <c r="L20" s="16"/>
      <c r="M20" s="42"/>
      <c r="N20" s="50"/>
      <c r="O20" s="32"/>
    </row>
    <row r="21" spans="1:15" ht="15.75" thickBot="1" x14ac:dyDescent="0.3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</row>
    <row r="22" spans="1:15" ht="15.75" thickBot="1" x14ac:dyDescent="0.3"/>
    <row r="23" spans="1:15" ht="15.75" thickBot="1" x14ac:dyDescent="0.3">
      <c r="A23" s="122" t="s">
        <v>58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1:15" ht="15.75" thickBot="1" x14ac:dyDescent="0.3">
      <c r="A24" s="1" t="s">
        <v>0</v>
      </c>
      <c r="B24" s="2" t="s">
        <v>1</v>
      </c>
      <c r="C24" s="11" t="s">
        <v>2</v>
      </c>
      <c r="D24" s="14">
        <v>1</v>
      </c>
      <c r="E24" s="13">
        <v>2</v>
      </c>
      <c r="F24" s="13">
        <v>3</v>
      </c>
      <c r="G24" s="13">
        <v>4</v>
      </c>
      <c r="H24" s="13">
        <v>5</v>
      </c>
      <c r="I24" s="13">
        <v>6</v>
      </c>
      <c r="J24" s="15">
        <v>7</v>
      </c>
      <c r="K24" s="11" t="s">
        <v>3</v>
      </c>
      <c r="L24" s="11" t="s">
        <v>4</v>
      </c>
      <c r="M24" s="11" t="s">
        <v>35</v>
      </c>
      <c r="N24" s="28" t="s">
        <v>6</v>
      </c>
      <c r="O24" s="28" t="s">
        <v>7</v>
      </c>
    </row>
    <row r="25" spans="1:15" x14ac:dyDescent="0.25">
      <c r="A25" s="18"/>
      <c r="B25" s="3"/>
      <c r="C25" s="52"/>
      <c r="D25" s="18"/>
      <c r="E25" s="19"/>
      <c r="F25" s="19"/>
      <c r="G25" s="19"/>
      <c r="H25" s="19"/>
      <c r="I25" s="19"/>
      <c r="J25" s="20"/>
      <c r="K25" s="53"/>
      <c r="L25" s="23"/>
      <c r="M25" s="16"/>
      <c r="N25" s="50"/>
      <c r="O25" s="33"/>
    </row>
    <row r="26" spans="1:15" x14ac:dyDescent="0.25">
      <c r="A26" s="21"/>
      <c r="B26" s="8"/>
      <c r="C26" s="51"/>
      <c r="D26" s="21"/>
      <c r="E26" s="17"/>
      <c r="F26" s="17"/>
      <c r="G26" s="17"/>
      <c r="H26" s="17"/>
      <c r="I26" s="17"/>
      <c r="J26" s="22"/>
      <c r="K26" s="54"/>
      <c r="L26" s="24"/>
      <c r="M26" s="16"/>
      <c r="N26" s="50"/>
      <c r="O26" s="32"/>
    </row>
    <row r="27" spans="1:15" x14ac:dyDescent="0.25">
      <c r="A27" s="21"/>
      <c r="B27" s="8"/>
      <c r="C27" s="51"/>
      <c r="D27" s="21"/>
      <c r="E27" s="17"/>
      <c r="F27" s="17"/>
      <c r="G27" s="17"/>
      <c r="H27" s="17"/>
      <c r="I27" s="17"/>
      <c r="J27" s="22"/>
      <c r="K27" s="7"/>
      <c r="L27" s="24"/>
      <c r="M27" s="16"/>
      <c r="N27" s="50"/>
      <c r="O27" s="32"/>
    </row>
    <row r="28" spans="1:15" x14ac:dyDescent="0.25">
      <c r="A28" s="21"/>
      <c r="B28" s="8"/>
      <c r="C28" s="51"/>
      <c r="D28" s="21"/>
      <c r="E28" s="17"/>
      <c r="F28" s="17"/>
      <c r="G28" s="17"/>
      <c r="H28" s="17"/>
      <c r="I28" s="17"/>
      <c r="J28" s="22"/>
      <c r="K28" s="9"/>
      <c r="L28" s="16"/>
      <c r="M28" s="16"/>
      <c r="N28" s="9"/>
      <c r="O28" s="32"/>
    </row>
    <row r="29" spans="1:15" x14ac:dyDescent="0.25">
      <c r="A29" s="21"/>
      <c r="B29" s="6"/>
      <c r="C29" s="51"/>
      <c r="D29" s="21"/>
      <c r="E29" s="17"/>
      <c r="F29" s="17"/>
      <c r="G29" s="17"/>
      <c r="H29" s="17"/>
      <c r="I29" s="17"/>
      <c r="J29" s="22"/>
      <c r="K29" s="9"/>
      <c r="L29" s="16"/>
      <c r="M29" s="16"/>
      <c r="N29" s="9"/>
      <c r="O29" s="32"/>
    </row>
    <row r="30" spans="1:15" x14ac:dyDescent="0.25">
      <c r="A30" s="21"/>
      <c r="B30" s="8"/>
      <c r="C30" s="51"/>
      <c r="D30" s="21"/>
      <c r="E30" s="17"/>
      <c r="F30" s="17"/>
      <c r="G30" s="17"/>
      <c r="H30" s="17"/>
      <c r="I30" s="17"/>
      <c r="J30" s="22"/>
      <c r="K30" s="9"/>
      <c r="L30" s="16"/>
      <c r="M30" s="16"/>
      <c r="N30" s="9"/>
      <c r="O30" s="32"/>
    </row>
    <row r="31" spans="1:15" ht="15.75" thickBot="1" x14ac:dyDescent="0.3">
      <c r="A31" s="21"/>
      <c r="B31" s="8"/>
      <c r="C31" s="51"/>
      <c r="D31" s="21"/>
      <c r="E31" s="17"/>
      <c r="F31" s="17"/>
      <c r="G31" s="17"/>
      <c r="H31" s="17"/>
      <c r="I31" s="17"/>
      <c r="J31" s="22"/>
      <c r="K31" s="7"/>
      <c r="L31" s="16"/>
      <c r="M31" s="16"/>
      <c r="N31" s="9"/>
      <c r="O31" s="32"/>
    </row>
    <row r="32" spans="1:15" ht="15.75" thickBo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</row>
    <row r="33" spans="1:15" ht="15.75" thickBot="1" x14ac:dyDescent="0.3"/>
    <row r="34" spans="1:15" ht="15.75" thickBot="1" x14ac:dyDescent="0.3">
      <c r="A34" s="122" t="s">
        <v>59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</row>
    <row r="35" spans="1:15" ht="15.75" thickBot="1" x14ac:dyDescent="0.3">
      <c r="A35" s="1" t="s">
        <v>0</v>
      </c>
      <c r="B35" s="9" t="s">
        <v>1</v>
      </c>
      <c r="C35" s="11" t="s">
        <v>2</v>
      </c>
      <c r="D35" s="14">
        <v>1</v>
      </c>
      <c r="E35" s="13">
        <v>2</v>
      </c>
      <c r="F35" s="13">
        <v>3</v>
      </c>
      <c r="G35" s="13">
        <v>4</v>
      </c>
      <c r="H35" s="13">
        <v>5</v>
      </c>
      <c r="I35" s="13">
        <v>6</v>
      </c>
      <c r="J35" s="15">
        <v>7</v>
      </c>
      <c r="K35" s="11" t="s">
        <v>3</v>
      </c>
      <c r="L35" s="11" t="s">
        <v>4</v>
      </c>
      <c r="M35" s="11" t="s">
        <v>35</v>
      </c>
      <c r="N35" s="28" t="s">
        <v>6</v>
      </c>
      <c r="O35" s="28" t="s">
        <v>7</v>
      </c>
    </row>
    <row r="36" spans="1:15" x14ac:dyDescent="0.25">
      <c r="A36" s="23"/>
      <c r="B36" s="5"/>
      <c r="C36" s="52"/>
      <c r="D36" s="18"/>
      <c r="E36" s="19"/>
      <c r="F36" s="19"/>
      <c r="G36" s="19"/>
      <c r="H36" s="19"/>
      <c r="I36" s="19"/>
      <c r="J36" s="20"/>
      <c r="K36" s="16"/>
      <c r="L36" s="12"/>
      <c r="M36" s="16"/>
      <c r="N36" s="9"/>
      <c r="O36" s="33"/>
    </row>
    <row r="37" spans="1:15" x14ac:dyDescent="0.25">
      <c r="A37" s="24"/>
      <c r="B37" s="49"/>
      <c r="C37" s="51"/>
      <c r="D37" s="21"/>
      <c r="E37" s="17"/>
      <c r="F37" s="17"/>
      <c r="G37" s="17"/>
      <c r="H37" s="17"/>
      <c r="I37" s="17"/>
      <c r="J37" s="22"/>
      <c r="K37" s="16"/>
      <c r="L37" s="16"/>
      <c r="M37" s="16"/>
      <c r="N37" s="9"/>
      <c r="O37" s="32"/>
    </row>
    <row r="38" spans="1:15" x14ac:dyDescent="0.25">
      <c r="A38" s="24"/>
      <c r="B38" s="6"/>
      <c r="C38" s="51"/>
      <c r="D38" s="21"/>
      <c r="E38" s="17"/>
      <c r="F38" s="17"/>
      <c r="G38" s="17"/>
      <c r="H38" s="17"/>
      <c r="I38" s="17"/>
      <c r="J38" s="22"/>
      <c r="K38" s="16"/>
      <c r="L38" s="16"/>
      <c r="M38" s="16"/>
      <c r="N38" s="9"/>
      <c r="O38" s="32"/>
    </row>
    <row r="39" spans="1:15" ht="15.75" thickBot="1" x14ac:dyDescent="0.3">
      <c r="A39" s="25"/>
      <c r="B39" s="10"/>
      <c r="C39" s="51"/>
      <c r="D39" s="21"/>
      <c r="E39" s="17"/>
      <c r="F39" s="17"/>
      <c r="G39" s="17"/>
      <c r="H39" s="17"/>
      <c r="I39" s="17"/>
      <c r="J39" s="22"/>
      <c r="K39" s="16"/>
      <c r="L39" s="16"/>
      <c r="M39" s="16"/>
      <c r="N39" s="9"/>
      <c r="O39" s="32"/>
    </row>
    <row r="40" spans="1:15" ht="15.75" thickBot="1" x14ac:dyDescent="0.3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1"/>
    </row>
  </sheetData>
  <sortState xmlns:xlrd2="http://schemas.microsoft.com/office/spreadsheetml/2017/richdata2" ref="B36:K39">
    <sortCondition descending="1" ref="K35"/>
  </sortState>
  <mergeCells count="6">
    <mergeCell ref="A40:O40"/>
    <mergeCell ref="A1:O1"/>
    <mergeCell ref="A21:O21"/>
    <mergeCell ref="A23:O23"/>
    <mergeCell ref="A32:O32"/>
    <mergeCell ref="A34:O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1"/>
  <sheetViews>
    <sheetView workbookViewId="0">
      <selection activeCell="H36" sqref="H36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6" bestFit="1" customWidth="1"/>
    <col min="12" max="12" width="11.42578125" customWidth="1"/>
    <col min="13" max="13" width="11.42578125" style="36" customWidth="1"/>
    <col min="14" max="14" width="12.5703125" style="36" bestFit="1" customWidth="1"/>
  </cols>
  <sheetData>
    <row r="1" spans="1:14" ht="15.75" thickBot="1" x14ac:dyDescent="0.3">
      <c r="A1" s="116" t="s">
        <v>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3"/>
      <c r="B3" s="48"/>
      <c r="C3" s="12"/>
      <c r="D3" s="68"/>
      <c r="E3" s="69"/>
      <c r="F3" s="69"/>
      <c r="G3" s="69"/>
      <c r="H3" s="69"/>
      <c r="I3" s="69"/>
      <c r="J3" s="70"/>
      <c r="K3" s="26"/>
      <c r="L3" s="12"/>
      <c r="M3" s="4"/>
      <c r="N3" s="4"/>
    </row>
    <row r="4" spans="1:14" x14ac:dyDescent="0.25">
      <c r="A4" s="24"/>
      <c r="B4" s="49"/>
      <c r="C4" s="16"/>
      <c r="D4" s="71"/>
      <c r="E4" s="72"/>
      <c r="F4" s="72"/>
      <c r="G4" s="72"/>
      <c r="H4" s="72"/>
      <c r="I4" s="72"/>
      <c r="J4" s="73"/>
      <c r="K4" s="27"/>
      <c r="L4" s="16"/>
      <c r="M4" s="50"/>
      <c r="N4" s="32"/>
    </row>
    <row r="5" spans="1:14" x14ac:dyDescent="0.25">
      <c r="A5" s="24"/>
      <c r="B5" s="6"/>
      <c r="C5" s="16"/>
      <c r="D5" s="71"/>
      <c r="E5" s="72"/>
      <c r="F5" s="72"/>
      <c r="G5" s="72"/>
      <c r="H5" s="72"/>
      <c r="I5" s="72"/>
      <c r="J5" s="73"/>
      <c r="K5" s="27"/>
      <c r="L5" s="16"/>
      <c r="M5" s="9"/>
      <c r="N5" s="32"/>
    </row>
    <row r="6" spans="1:14" x14ac:dyDescent="0.25">
      <c r="A6" s="24"/>
      <c r="B6" s="8"/>
      <c r="C6" s="16"/>
      <c r="D6" s="71"/>
      <c r="E6" s="72"/>
      <c r="F6" s="72"/>
      <c r="G6" s="72"/>
      <c r="H6" s="72"/>
      <c r="I6" s="72"/>
      <c r="J6" s="73"/>
      <c r="K6" s="27"/>
      <c r="L6" s="16"/>
      <c r="M6" s="9"/>
      <c r="N6" s="32"/>
    </row>
    <row r="7" spans="1:14" x14ac:dyDescent="0.25">
      <c r="A7" s="24"/>
      <c r="B7" s="8"/>
      <c r="C7" s="16"/>
      <c r="D7" s="71"/>
      <c r="E7" s="72"/>
      <c r="F7" s="72"/>
      <c r="G7" s="72"/>
      <c r="H7" s="72"/>
      <c r="I7" s="72"/>
      <c r="J7" s="73"/>
      <c r="K7" s="27"/>
      <c r="L7" s="16"/>
      <c r="M7" s="9"/>
      <c r="N7" s="32"/>
    </row>
    <row r="8" spans="1:14" x14ac:dyDescent="0.25">
      <c r="A8" s="24"/>
      <c r="B8" s="8"/>
      <c r="C8" s="16"/>
      <c r="D8" s="71"/>
      <c r="E8" s="72"/>
      <c r="F8" s="72"/>
      <c r="G8" s="72"/>
      <c r="H8" s="72"/>
      <c r="I8" s="72"/>
      <c r="J8" s="73"/>
      <c r="K8" s="27"/>
      <c r="L8" s="16"/>
      <c r="M8" s="9"/>
      <c r="N8" s="32"/>
    </row>
    <row r="9" spans="1:14" x14ac:dyDescent="0.25">
      <c r="A9" s="24"/>
      <c r="B9" s="6"/>
      <c r="C9" s="16"/>
      <c r="D9" s="71"/>
      <c r="E9" s="72"/>
      <c r="F9" s="72"/>
      <c r="G9" s="72"/>
      <c r="H9" s="72"/>
      <c r="I9" s="72"/>
      <c r="J9" s="73"/>
      <c r="K9" s="27"/>
      <c r="L9" s="16"/>
      <c r="M9" s="9"/>
      <c r="N9" s="32"/>
    </row>
    <row r="10" spans="1:14" x14ac:dyDescent="0.25">
      <c r="A10" s="24"/>
      <c r="B10" s="8"/>
      <c r="C10" s="16"/>
      <c r="D10" s="71"/>
      <c r="E10" s="72"/>
      <c r="F10" s="72"/>
      <c r="G10" s="72"/>
      <c r="H10" s="72"/>
      <c r="I10" s="72"/>
      <c r="J10" s="73"/>
      <c r="K10" s="27"/>
      <c r="L10" s="16"/>
      <c r="M10" s="9"/>
      <c r="N10" s="32"/>
    </row>
    <row r="11" spans="1:14" x14ac:dyDescent="0.25">
      <c r="A11" s="24"/>
      <c r="B11" s="8"/>
      <c r="C11" s="16"/>
      <c r="D11" s="71"/>
      <c r="E11" s="72"/>
      <c r="F11" s="72"/>
      <c r="G11" s="72"/>
      <c r="H11" s="72"/>
      <c r="I11" s="72"/>
      <c r="J11" s="73"/>
      <c r="K11" s="27"/>
      <c r="L11" s="16"/>
      <c r="M11" s="9"/>
      <c r="N11" s="32"/>
    </row>
    <row r="12" spans="1:14" x14ac:dyDescent="0.25">
      <c r="A12" s="24"/>
      <c r="B12" s="6"/>
      <c r="C12" s="16"/>
      <c r="D12" s="71"/>
      <c r="E12" s="72"/>
      <c r="F12" s="72"/>
      <c r="G12" s="72"/>
      <c r="H12" s="72"/>
      <c r="I12" s="72"/>
      <c r="J12" s="73"/>
      <c r="K12" s="27"/>
      <c r="L12" s="16"/>
      <c r="M12" s="9"/>
      <c r="N12" s="32"/>
    </row>
    <row r="13" spans="1:14" x14ac:dyDescent="0.25">
      <c r="A13" s="24"/>
      <c r="B13" s="8"/>
      <c r="C13" s="16"/>
      <c r="D13" s="71"/>
      <c r="E13" s="72"/>
      <c r="F13" s="72"/>
      <c r="G13" s="72"/>
      <c r="H13" s="72"/>
      <c r="I13" s="72"/>
      <c r="J13" s="73"/>
      <c r="K13" s="27"/>
      <c r="L13" s="16"/>
      <c r="M13" s="9"/>
      <c r="N13" s="32"/>
    </row>
    <row r="14" spans="1:14" ht="15.75" thickBot="1" x14ac:dyDescent="0.3">
      <c r="A14" s="24"/>
      <c r="B14" s="1"/>
      <c r="C14" s="11"/>
      <c r="D14" s="74"/>
      <c r="E14" s="75"/>
      <c r="F14" s="75"/>
      <c r="G14" s="75"/>
      <c r="H14" s="75"/>
      <c r="I14" s="75"/>
      <c r="J14" s="76"/>
      <c r="K14" s="27"/>
      <c r="L14" s="11"/>
      <c r="M14" s="9"/>
      <c r="N14" s="32"/>
    </row>
    <row r="15" spans="1:14" ht="15.75" thickBot="1" x14ac:dyDescent="0.3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ht="15.75" thickBot="1" x14ac:dyDescent="0.3"/>
    <row r="17" spans="1:14" ht="15.75" thickBot="1" x14ac:dyDescent="0.3">
      <c r="A17" s="116" t="s">
        <v>55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8"/>
    </row>
    <row r="18" spans="1:14" ht="15.75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3"/>
      <c r="B19" s="3"/>
      <c r="C19" s="12"/>
      <c r="D19" s="18"/>
      <c r="E19" s="19"/>
      <c r="F19" s="19"/>
      <c r="G19" s="19"/>
      <c r="H19" s="19"/>
      <c r="I19" s="19"/>
      <c r="J19" s="20"/>
      <c r="K19" s="27"/>
      <c r="L19" s="5"/>
      <c r="M19" s="30"/>
      <c r="N19" s="4"/>
    </row>
    <row r="20" spans="1:14" x14ac:dyDescent="0.25">
      <c r="A20" s="24"/>
      <c r="B20" s="8"/>
      <c r="C20" s="9"/>
      <c r="D20" s="21"/>
      <c r="E20" s="17"/>
      <c r="F20" s="17"/>
      <c r="G20" s="17"/>
      <c r="H20" s="17"/>
      <c r="I20" s="17"/>
      <c r="J20" s="17"/>
      <c r="K20" s="27"/>
      <c r="L20" s="6"/>
      <c r="M20" s="9"/>
      <c r="N20" s="32"/>
    </row>
    <row r="21" spans="1:14" x14ac:dyDescent="0.25">
      <c r="A21" s="24"/>
      <c r="B21" s="8"/>
      <c r="C21" s="9"/>
      <c r="D21" s="21"/>
      <c r="E21" s="17"/>
      <c r="F21" s="17"/>
      <c r="G21" s="17"/>
      <c r="H21" s="17"/>
      <c r="I21" s="17"/>
      <c r="J21" s="22"/>
      <c r="K21" s="27"/>
      <c r="L21" s="6"/>
      <c r="M21" s="9"/>
      <c r="N21" s="32"/>
    </row>
    <row r="22" spans="1:14" x14ac:dyDescent="0.25">
      <c r="A22" s="24"/>
      <c r="B22" s="8"/>
      <c r="C22" s="7"/>
      <c r="D22" s="21"/>
      <c r="E22" s="17"/>
      <c r="F22" s="17"/>
      <c r="G22" s="17"/>
      <c r="H22" s="17"/>
      <c r="I22" s="17"/>
      <c r="J22" s="22"/>
      <c r="K22" s="27"/>
      <c r="L22" s="6"/>
      <c r="M22" s="9"/>
      <c r="N22" s="32"/>
    </row>
    <row r="23" spans="1:14" x14ac:dyDescent="0.25">
      <c r="A23" s="24"/>
      <c r="B23" s="6"/>
      <c r="C23" s="9"/>
      <c r="D23" s="21"/>
      <c r="E23" s="17"/>
      <c r="F23" s="17"/>
      <c r="G23" s="17"/>
      <c r="H23" s="17"/>
      <c r="I23" s="17"/>
      <c r="J23" s="22"/>
      <c r="K23" s="27"/>
      <c r="L23" s="6"/>
      <c r="M23" s="9"/>
      <c r="N23" s="32"/>
    </row>
    <row r="24" spans="1:14" ht="15.75" thickBot="1" x14ac:dyDescent="0.3">
      <c r="A24" s="24"/>
      <c r="B24" s="8"/>
      <c r="C24" s="7"/>
      <c r="D24" s="21"/>
      <c r="E24" s="17"/>
      <c r="F24" s="17"/>
      <c r="G24" s="17"/>
      <c r="H24" s="17"/>
      <c r="I24" s="17"/>
      <c r="J24" s="22"/>
      <c r="K24" s="27"/>
      <c r="L24" s="6"/>
      <c r="M24" s="9"/>
      <c r="N24" s="32"/>
    </row>
    <row r="25" spans="1:14" ht="15.75" thickBot="1" x14ac:dyDescent="0.3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5"/>
    </row>
    <row r="26" spans="1:14" ht="15.75" thickBot="1" x14ac:dyDescent="0.3"/>
    <row r="27" spans="1:14" ht="15.75" thickBot="1" x14ac:dyDescent="0.3">
      <c r="A27" s="122" t="s">
        <v>56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3"/>
      <c r="B29" s="3"/>
      <c r="C29" s="12"/>
      <c r="D29" s="18"/>
      <c r="E29" s="19"/>
      <c r="F29" s="19"/>
      <c r="G29" s="19"/>
      <c r="H29" s="19"/>
      <c r="I29" s="19"/>
      <c r="J29" s="20"/>
      <c r="K29" s="27"/>
      <c r="L29" s="5"/>
      <c r="M29" s="9"/>
      <c r="N29" s="4"/>
    </row>
    <row r="30" spans="1:14" x14ac:dyDescent="0.25">
      <c r="A30" s="24"/>
      <c r="B30" s="6"/>
      <c r="C30" s="7"/>
      <c r="D30" s="21"/>
      <c r="E30" s="17"/>
      <c r="F30" s="17"/>
      <c r="G30" s="17"/>
      <c r="H30" s="17"/>
      <c r="I30" s="17"/>
      <c r="J30" s="22"/>
      <c r="K30" s="27"/>
      <c r="L30" s="6"/>
      <c r="M30" s="9"/>
      <c r="N30" s="32"/>
    </row>
    <row r="31" spans="1:14" ht="15.75" thickBot="1" x14ac:dyDescent="0.3">
      <c r="A31" s="24"/>
      <c r="B31" s="8"/>
      <c r="C31" s="9"/>
      <c r="D31" s="21"/>
      <c r="E31" s="17"/>
      <c r="F31" s="17"/>
      <c r="G31" s="17"/>
      <c r="H31" s="17"/>
      <c r="I31" s="17"/>
      <c r="J31" s="22"/>
      <c r="K31" s="27"/>
      <c r="L31" s="6"/>
      <c r="M31" s="9"/>
      <c r="N31" s="32"/>
    </row>
    <row r="32" spans="1:14" ht="15.75" thickBot="1" x14ac:dyDescent="0.3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5"/>
    </row>
    <row r="34" spans="3:14" x14ac:dyDescent="0.25">
      <c r="C34"/>
      <c r="J34" s="36"/>
      <c r="K34" s="36"/>
      <c r="M34"/>
      <c r="N34"/>
    </row>
    <row r="35" spans="3:14" x14ac:dyDescent="0.25">
      <c r="C35"/>
      <c r="J35" s="36"/>
      <c r="K35" s="36"/>
      <c r="M35"/>
      <c r="N35"/>
    </row>
    <row r="36" spans="3:14" x14ac:dyDescent="0.25">
      <c r="C36"/>
      <c r="J36" s="36"/>
      <c r="K36" s="36"/>
      <c r="M36"/>
      <c r="N36"/>
    </row>
    <row r="37" spans="3:14" x14ac:dyDescent="0.25">
      <c r="C37"/>
      <c r="J37" s="36"/>
      <c r="K37" s="36"/>
      <c r="M37"/>
      <c r="N37"/>
    </row>
    <row r="38" spans="3:14" x14ac:dyDescent="0.25">
      <c r="C38"/>
      <c r="J38" s="36"/>
      <c r="K38" s="36"/>
      <c r="M38"/>
      <c r="N38"/>
    </row>
    <row r="39" spans="3:14" x14ac:dyDescent="0.25">
      <c r="C39"/>
      <c r="J39" s="36"/>
      <c r="K39" s="36"/>
      <c r="M39"/>
      <c r="N39"/>
    </row>
    <row r="40" spans="3:14" x14ac:dyDescent="0.25">
      <c r="C40"/>
      <c r="J40" s="36"/>
      <c r="K40" s="36"/>
      <c r="M40"/>
      <c r="N40"/>
    </row>
    <row r="41" spans="3:14" x14ac:dyDescent="0.25">
      <c r="C41"/>
      <c r="J41" s="36"/>
      <c r="K41" s="36"/>
      <c r="M41"/>
      <c r="N41"/>
    </row>
  </sheetData>
  <mergeCells count="6">
    <mergeCell ref="A27:N27"/>
    <mergeCell ref="A32:N32"/>
    <mergeCell ref="A1:N1"/>
    <mergeCell ref="A15:N15"/>
    <mergeCell ref="A17:N17"/>
    <mergeCell ref="A25:N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TOTALES</vt:lpstr>
      <vt:lpstr>1º2021</vt:lpstr>
      <vt:lpstr>2º2021</vt:lpstr>
      <vt:lpstr>NAC2021</vt:lpstr>
      <vt:lpstr>1º2022</vt:lpstr>
      <vt:lpstr>2º2022</vt:lpstr>
      <vt:lpstr>NAC2020</vt:lpstr>
      <vt:lpstr>4º2022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</dc:creator>
  <cp:lastModifiedBy>FNC</cp:lastModifiedBy>
  <dcterms:created xsi:type="dcterms:W3CDTF">2018-04-17T02:20:17Z</dcterms:created>
  <dcterms:modified xsi:type="dcterms:W3CDTF">2022-04-04T22:58:04Z</dcterms:modified>
</cp:coreProperties>
</file>